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5315" windowHeight="5790"/>
  </bookViews>
  <sheets>
    <sheet name="AKCIONI PLAN" sheetId="8" r:id="rId1"/>
    <sheet name="PJI" sheetId="9" r:id="rId2"/>
  </sheets>
  <calcPr calcId="145621" calcOnSave="0"/>
</workbook>
</file>

<file path=xl/calcChain.xml><?xml version="1.0" encoding="utf-8"?>
<calcChain xmlns="http://schemas.openxmlformats.org/spreadsheetml/2006/main">
  <c r="AA24" i="8" l="1"/>
  <c r="U23" i="8"/>
  <c r="Q23" i="8"/>
  <c r="M23" i="8"/>
  <c r="AC24" i="8"/>
  <c r="AC23" i="8" s="1"/>
  <c r="Y24" i="8"/>
  <c r="O23" i="8"/>
  <c r="AE24" i="8" l="1"/>
  <c r="O172" i="8"/>
  <c r="P172" i="8"/>
  <c r="N172" i="8"/>
  <c r="O166" i="8"/>
  <c r="P166" i="8"/>
  <c r="N166" i="8"/>
  <c r="O157" i="8"/>
  <c r="P157" i="8"/>
  <c r="N157" i="8"/>
  <c r="O154" i="8"/>
  <c r="P154" i="8"/>
  <c r="N154" i="8"/>
  <c r="O151" i="8"/>
  <c r="P151" i="8"/>
  <c r="N151" i="8"/>
  <c r="O149" i="8"/>
  <c r="P149" i="8"/>
  <c r="N149" i="8"/>
  <c r="O147" i="8"/>
  <c r="P147" i="8"/>
  <c r="N147" i="8"/>
  <c r="O143" i="8"/>
  <c r="P143" i="8"/>
  <c r="N143" i="8"/>
  <c r="O138" i="8"/>
  <c r="P138" i="8"/>
  <c r="N138" i="8"/>
  <c r="O129" i="8"/>
  <c r="P129" i="8"/>
  <c r="N129" i="8"/>
  <c r="O119" i="8"/>
  <c r="P119" i="8"/>
  <c r="N119" i="8"/>
  <c r="O114" i="8"/>
  <c r="P114" i="8"/>
  <c r="N114" i="8"/>
  <c r="O111" i="8"/>
  <c r="P111" i="8"/>
  <c r="N111" i="8"/>
  <c r="O109" i="8"/>
  <c r="P109" i="8"/>
  <c r="N109" i="8"/>
  <c r="O105" i="8"/>
  <c r="P105" i="8"/>
  <c r="N105" i="8"/>
  <c r="O98" i="8"/>
  <c r="P98" i="8"/>
  <c r="N98" i="8"/>
  <c r="O88" i="8"/>
  <c r="P88" i="8"/>
  <c r="N88" i="8"/>
  <c r="O79" i="8"/>
  <c r="P79" i="8"/>
  <c r="N79" i="8"/>
  <c r="O70" i="8"/>
  <c r="P70" i="8"/>
  <c r="N70" i="8"/>
  <c r="O60" i="8"/>
  <c r="P60" i="8"/>
  <c r="N60" i="8"/>
  <c r="X172" i="8" l="1"/>
  <c r="W172" i="8"/>
  <c r="V172" i="8"/>
  <c r="X166" i="8"/>
  <c r="W166" i="8"/>
  <c r="V166" i="8"/>
  <c r="X157" i="8"/>
  <c r="W157" i="8"/>
  <c r="V157" i="8"/>
  <c r="W154" i="8"/>
  <c r="X154" i="8"/>
  <c r="V154" i="8"/>
  <c r="W151" i="8"/>
  <c r="X151" i="8"/>
  <c r="V151" i="8"/>
  <c r="W149" i="8"/>
  <c r="X149" i="8"/>
  <c r="V149" i="8"/>
  <c r="W147" i="8"/>
  <c r="X147" i="8"/>
  <c r="V147" i="8"/>
  <c r="X143" i="8"/>
  <c r="W143" i="8"/>
  <c r="V143" i="8"/>
  <c r="W138" i="8"/>
  <c r="X138" i="8"/>
  <c r="V138" i="8"/>
  <c r="X129" i="8"/>
  <c r="W129" i="8"/>
  <c r="V129" i="8"/>
  <c r="X119" i="8"/>
  <c r="V119" i="8"/>
  <c r="W114" i="8"/>
  <c r="X114" i="8"/>
  <c r="V114" i="8"/>
  <c r="W111" i="8"/>
  <c r="X111" i="8"/>
  <c r="V111" i="8"/>
  <c r="W109" i="8"/>
  <c r="X109" i="8"/>
  <c r="V109" i="8"/>
  <c r="W105" i="8"/>
  <c r="X105" i="8"/>
  <c r="V105" i="8"/>
  <c r="W98" i="8"/>
  <c r="X98" i="8"/>
  <c r="V98" i="8"/>
  <c r="W88" i="8"/>
  <c r="X88" i="8"/>
  <c r="V88" i="8"/>
  <c r="W79" i="8"/>
  <c r="X79" i="8"/>
  <c r="V79" i="8"/>
  <c r="W70" i="8"/>
  <c r="X70" i="8"/>
  <c r="V70" i="8"/>
  <c r="W60" i="8"/>
  <c r="X60" i="8"/>
  <c r="V60" i="8"/>
  <c r="W53" i="8"/>
  <c r="X53" i="8"/>
  <c r="V53" i="8"/>
  <c r="W47" i="8"/>
  <c r="X47" i="8"/>
  <c r="V47" i="8"/>
  <c r="W44" i="8"/>
  <c r="X44" i="8"/>
  <c r="V44" i="8"/>
  <c r="W41" i="8"/>
  <c r="X41" i="8"/>
  <c r="V41" i="8"/>
  <c r="W35" i="8"/>
  <c r="X35" i="8"/>
  <c r="V35" i="8"/>
  <c r="W32" i="8"/>
  <c r="X32" i="8"/>
  <c r="V32" i="8"/>
  <c r="X23" i="8"/>
  <c r="W23" i="8"/>
  <c r="V23" i="8"/>
  <c r="X11" i="8"/>
  <c r="W11" i="8"/>
  <c r="V11" i="8"/>
  <c r="S172" i="8"/>
  <c r="T172" i="8"/>
  <c r="R172" i="8"/>
  <c r="S166" i="8"/>
  <c r="T166" i="8"/>
  <c r="R166" i="8"/>
  <c r="S157" i="8"/>
  <c r="T157" i="8"/>
  <c r="R157" i="8"/>
  <c r="S154" i="8"/>
  <c r="T154" i="8"/>
  <c r="R154" i="8"/>
  <c r="S151" i="8"/>
  <c r="T151" i="8"/>
  <c r="R151" i="8"/>
  <c r="S149" i="8"/>
  <c r="T149" i="8"/>
  <c r="R149" i="8"/>
  <c r="S147" i="8"/>
  <c r="T147" i="8"/>
  <c r="R147" i="8"/>
  <c r="S143" i="8"/>
  <c r="T143" i="8"/>
  <c r="R143" i="8"/>
  <c r="S138" i="8"/>
  <c r="T138" i="8"/>
  <c r="R138" i="8"/>
  <c r="T129" i="8"/>
  <c r="S129" i="8"/>
  <c r="R129" i="8"/>
  <c r="T119" i="8"/>
  <c r="R119" i="8"/>
  <c r="S114" i="8"/>
  <c r="T114" i="8"/>
  <c r="R114" i="8"/>
  <c r="S111" i="8"/>
  <c r="T111" i="8"/>
  <c r="R111" i="8"/>
  <c r="S109" i="8"/>
  <c r="T109" i="8"/>
  <c r="R109" i="8"/>
  <c r="S105" i="8"/>
  <c r="T105" i="8"/>
  <c r="R105" i="8"/>
  <c r="S98" i="8"/>
  <c r="T98" i="8"/>
  <c r="R98" i="8"/>
  <c r="S88" i="8"/>
  <c r="T88" i="8"/>
  <c r="R88" i="8"/>
  <c r="S79" i="8"/>
  <c r="T79" i="8"/>
  <c r="R79" i="8"/>
  <c r="S70" i="8"/>
  <c r="T70" i="8"/>
  <c r="R70" i="8"/>
  <c r="S60" i="8"/>
  <c r="T60" i="8"/>
  <c r="R60" i="8"/>
  <c r="S53" i="8"/>
  <c r="T53" i="8"/>
  <c r="R53" i="8"/>
  <c r="S47" i="8"/>
  <c r="T47" i="8"/>
  <c r="R47" i="8"/>
  <c r="S44" i="8"/>
  <c r="T44" i="8"/>
  <c r="R44" i="8"/>
  <c r="S41" i="8"/>
  <c r="T41" i="8"/>
  <c r="R41" i="8"/>
  <c r="T35" i="8"/>
  <c r="S35" i="8"/>
  <c r="R35" i="8"/>
  <c r="S32" i="8"/>
  <c r="T32" i="8"/>
  <c r="R32" i="8"/>
  <c r="S23" i="8"/>
  <c r="T23" i="8"/>
  <c r="R23" i="8"/>
  <c r="T11" i="8"/>
  <c r="S11" i="8"/>
  <c r="R11" i="8"/>
  <c r="W141" i="8" l="1"/>
  <c r="T141" i="8"/>
  <c r="W9" i="8"/>
  <c r="X96" i="8"/>
  <c r="X141" i="8"/>
  <c r="S9" i="8"/>
  <c r="T96" i="8"/>
  <c r="S141" i="8"/>
  <c r="V96" i="8"/>
  <c r="V9" i="8"/>
  <c r="V7" i="8" s="1"/>
  <c r="X9" i="8"/>
  <c r="X7" i="8" s="1"/>
  <c r="V141" i="8"/>
  <c r="R141" i="8"/>
  <c r="R96" i="8"/>
  <c r="T9" i="8"/>
  <c r="T7" i="8" s="1"/>
  <c r="R9" i="8"/>
  <c r="P53" i="8"/>
  <c r="N53" i="8"/>
  <c r="O47" i="8"/>
  <c r="P47" i="8"/>
  <c r="N47" i="8"/>
  <c r="P44" i="8"/>
  <c r="O44" i="8"/>
  <c r="N44" i="8"/>
  <c r="P41" i="8"/>
  <c r="O41" i="8"/>
  <c r="N41" i="8"/>
  <c r="P35" i="8"/>
  <c r="O35" i="8"/>
  <c r="N35" i="8"/>
  <c r="P32" i="8"/>
  <c r="O32" i="8"/>
  <c r="N32" i="8"/>
  <c r="P23" i="8"/>
  <c r="N23" i="8"/>
  <c r="P11" i="8"/>
  <c r="O11" i="8"/>
  <c r="N11" i="8"/>
  <c r="AD88" i="8"/>
  <c r="AC88" i="8"/>
  <c r="AB88" i="8"/>
  <c r="AD79" i="8"/>
  <c r="AC79" i="8"/>
  <c r="AB79" i="8"/>
  <c r="AD70" i="8"/>
  <c r="AC70" i="8"/>
  <c r="AB70" i="8"/>
  <c r="AD60" i="8"/>
  <c r="AC60" i="8"/>
  <c r="AB60" i="8"/>
  <c r="AD53" i="8"/>
  <c r="AB53" i="8"/>
  <c r="AC47" i="8"/>
  <c r="AD47" i="8"/>
  <c r="AB47" i="8"/>
  <c r="AC44" i="8"/>
  <c r="AD44" i="8"/>
  <c r="AB44" i="8"/>
  <c r="AC41" i="8"/>
  <c r="AD41" i="8"/>
  <c r="AB41" i="8"/>
  <c r="AD35" i="8"/>
  <c r="AC35" i="8"/>
  <c r="AB35" i="8"/>
  <c r="AC32" i="8"/>
  <c r="AD32" i="8"/>
  <c r="AB32" i="8"/>
  <c r="AD23" i="8"/>
  <c r="AB23" i="8"/>
  <c r="AC11" i="8"/>
  <c r="AD11" i="8"/>
  <c r="AB11" i="8"/>
  <c r="AC138" i="8"/>
  <c r="AD138" i="8"/>
  <c r="AB138" i="8"/>
  <c r="AC129" i="8"/>
  <c r="AD129" i="8"/>
  <c r="AB129" i="8"/>
  <c r="AD119" i="8"/>
  <c r="AB119" i="8"/>
  <c r="AC114" i="8"/>
  <c r="AD114" i="8"/>
  <c r="AB114" i="8"/>
  <c r="AC111" i="8"/>
  <c r="AD111" i="8"/>
  <c r="AB111" i="8"/>
  <c r="AC109" i="8"/>
  <c r="AD109" i="8"/>
  <c r="AB109" i="8"/>
  <c r="AD105" i="8"/>
  <c r="AC105" i="8"/>
  <c r="AB105" i="8"/>
  <c r="AD98" i="8"/>
  <c r="AC98" i="8"/>
  <c r="AB98" i="8"/>
  <c r="AC172" i="8"/>
  <c r="AD172" i="8"/>
  <c r="AB172" i="8"/>
  <c r="AD166" i="8"/>
  <c r="AC166" i="8"/>
  <c r="AB166" i="8"/>
  <c r="AC157" i="8"/>
  <c r="AD157" i="8"/>
  <c r="AB157" i="8"/>
  <c r="AD154" i="8"/>
  <c r="AC154" i="8"/>
  <c r="AB154" i="8"/>
  <c r="AD151" i="8"/>
  <c r="AC151" i="8"/>
  <c r="AB151" i="8"/>
  <c r="AD149" i="8"/>
  <c r="AC149" i="8"/>
  <c r="AB149" i="8"/>
  <c r="AC147" i="8"/>
  <c r="AD147" i="8"/>
  <c r="AB147" i="8"/>
  <c r="AD143" i="8"/>
  <c r="AC143" i="8"/>
  <c r="AB143" i="8"/>
  <c r="AC128" i="8"/>
  <c r="AC127" i="8"/>
  <c r="Y128" i="8"/>
  <c r="Y127" i="8"/>
  <c r="AA175" i="8"/>
  <c r="AE175" i="8" s="1"/>
  <c r="AA174" i="8"/>
  <c r="AE174" i="8" s="1"/>
  <c r="AA171" i="8"/>
  <c r="AE171" i="8" s="1"/>
  <c r="AA170" i="8"/>
  <c r="AA169" i="8"/>
  <c r="AE169" i="8" s="1"/>
  <c r="AA161" i="8"/>
  <c r="AE161" i="8" s="1"/>
  <c r="AA162" i="8"/>
  <c r="AE162" i="8" s="1"/>
  <c r="AA163" i="8"/>
  <c r="AE163" i="8" s="1"/>
  <c r="AA164" i="8"/>
  <c r="AE164" i="8" s="1"/>
  <c r="AA165" i="8"/>
  <c r="AE165" i="8" s="1"/>
  <c r="AA160" i="8"/>
  <c r="AA156" i="8"/>
  <c r="AE156" i="8" s="1"/>
  <c r="AA155" i="8"/>
  <c r="AE155" i="8" s="1"/>
  <c r="AA153" i="8"/>
  <c r="AE153" i="8" s="1"/>
  <c r="AA152" i="8"/>
  <c r="AE152" i="8" s="1"/>
  <c r="AA150" i="8"/>
  <c r="AA149" i="8" s="1"/>
  <c r="AA148" i="8"/>
  <c r="AA147" i="8" s="1"/>
  <c r="AA146" i="8"/>
  <c r="AE146" i="8" s="1"/>
  <c r="AA145" i="8"/>
  <c r="AE145" i="8" s="1"/>
  <c r="AA144" i="8"/>
  <c r="AE144" i="8" s="1"/>
  <c r="AA139" i="8"/>
  <c r="AA138" i="8" s="1"/>
  <c r="AA132" i="8"/>
  <c r="AE132" i="8" s="1"/>
  <c r="AA133" i="8"/>
  <c r="AE133" i="8" s="1"/>
  <c r="AA134" i="8"/>
  <c r="AE134" i="8" s="1"/>
  <c r="AA135" i="8"/>
  <c r="AE135" i="8" s="1"/>
  <c r="AA136" i="8"/>
  <c r="AE136" i="8" s="1"/>
  <c r="AA137" i="8"/>
  <c r="AE137" i="8" s="1"/>
  <c r="AA131" i="8"/>
  <c r="AE131" i="8" s="1"/>
  <c r="AA122" i="8"/>
  <c r="AE122" i="8" s="1"/>
  <c r="AA123" i="8"/>
  <c r="AE123" i="8" s="1"/>
  <c r="AA124" i="8"/>
  <c r="AE124" i="8" s="1"/>
  <c r="AA125" i="8"/>
  <c r="AE125" i="8" s="1"/>
  <c r="AA126" i="8"/>
  <c r="AE126" i="8" s="1"/>
  <c r="AA127" i="8"/>
  <c r="AE127" i="8" s="1"/>
  <c r="AA128" i="8"/>
  <c r="AE128" i="8" s="1"/>
  <c r="AA121" i="8"/>
  <c r="AE121" i="8" s="1"/>
  <c r="AA118" i="8"/>
  <c r="AE118" i="8" s="1"/>
  <c r="AA117" i="8"/>
  <c r="AE117" i="8" s="1"/>
  <c r="AA116" i="8"/>
  <c r="AA113" i="8"/>
  <c r="AE113" i="8" s="1"/>
  <c r="AA112" i="8"/>
  <c r="AA110" i="8"/>
  <c r="AE110" i="8" s="1"/>
  <c r="AA107" i="8"/>
  <c r="AE107" i="8" s="1"/>
  <c r="AA108" i="8"/>
  <c r="AA106" i="8"/>
  <c r="AE106" i="8" s="1"/>
  <c r="AA101" i="8"/>
  <c r="AE101" i="8" s="1"/>
  <c r="AA102" i="8"/>
  <c r="AA103" i="8"/>
  <c r="AE103" i="8" s="1"/>
  <c r="AA104" i="8"/>
  <c r="AE104" i="8" s="1"/>
  <c r="AA100" i="8"/>
  <c r="AE100" i="8" s="1"/>
  <c r="AC56" i="8"/>
  <c r="AA26" i="8"/>
  <c r="AE26" i="8" s="1"/>
  <c r="AA27" i="8"/>
  <c r="AE27" i="8" s="1"/>
  <c r="AA28" i="8"/>
  <c r="AE28" i="8" s="1"/>
  <c r="AA29" i="8"/>
  <c r="AE29" i="8" s="1"/>
  <c r="AA30" i="8"/>
  <c r="AE30" i="8" s="1"/>
  <c r="AA31" i="8"/>
  <c r="AE31" i="8" s="1"/>
  <c r="AA25" i="8"/>
  <c r="AA16" i="8"/>
  <c r="AE16" i="8" s="1"/>
  <c r="AA17" i="8"/>
  <c r="AE17" i="8" s="1"/>
  <c r="AA18" i="8"/>
  <c r="AE18" i="8" s="1"/>
  <c r="AA19" i="8"/>
  <c r="AE19" i="8" s="1"/>
  <c r="AA20" i="8"/>
  <c r="AE20" i="8" s="1"/>
  <c r="AA21" i="8"/>
  <c r="AE21" i="8" s="1"/>
  <c r="AA22" i="8"/>
  <c r="AE22" i="8" s="1"/>
  <c r="AA15" i="8"/>
  <c r="AA93" i="8"/>
  <c r="AE93" i="8" s="1"/>
  <c r="AA94" i="8"/>
  <c r="AE94" i="8" s="1"/>
  <c r="AA92" i="8"/>
  <c r="AA84" i="8"/>
  <c r="AE84" i="8" s="1"/>
  <c r="AA85" i="8"/>
  <c r="AE85" i="8" s="1"/>
  <c r="AA86" i="8"/>
  <c r="AE86" i="8" s="1"/>
  <c r="AA87" i="8"/>
  <c r="AE87" i="8" s="1"/>
  <c r="AA83" i="8"/>
  <c r="AA76" i="8"/>
  <c r="AE76" i="8" s="1"/>
  <c r="AA77" i="8"/>
  <c r="AE77" i="8" s="1"/>
  <c r="AA78" i="8"/>
  <c r="AE78" i="8" s="1"/>
  <c r="AA65" i="8"/>
  <c r="AE65" i="8" s="1"/>
  <c r="AA66" i="8"/>
  <c r="AE66" i="8" s="1"/>
  <c r="AA67" i="8"/>
  <c r="AE67" i="8" s="1"/>
  <c r="AA68" i="8"/>
  <c r="AE68" i="8" s="1"/>
  <c r="AA69" i="8"/>
  <c r="AE69" i="8" s="1"/>
  <c r="AA64" i="8"/>
  <c r="AA56" i="8"/>
  <c r="AA57" i="8"/>
  <c r="AE57" i="8" s="1"/>
  <c r="AA58" i="8"/>
  <c r="AE58" i="8" s="1"/>
  <c r="AA59" i="8"/>
  <c r="AE59" i="8" s="1"/>
  <c r="AA55" i="8"/>
  <c r="AA50" i="8"/>
  <c r="AE50" i="8" s="1"/>
  <c r="AA51" i="8"/>
  <c r="AE51" i="8" s="1"/>
  <c r="AA52" i="8"/>
  <c r="AE52" i="8" s="1"/>
  <c r="AA49" i="8"/>
  <c r="AA46" i="8"/>
  <c r="AE46" i="8" s="1"/>
  <c r="AA45" i="8"/>
  <c r="AA43" i="8"/>
  <c r="AE43" i="8" s="1"/>
  <c r="AA42" i="8"/>
  <c r="AA38" i="8"/>
  <c r="AE38" i="8" s="1"/>
  <c r="AA39" i="8"/>
  <c r="AE39" i="8" s="1"/>
  <c r="AA40" i="8"/>
  <c r="AE40" i="8" s="1"/>
  <c r="AA37" i="8"/>
  <c r="AA34" i="8"/>
  <c r="AE34" i="8" s="1"/>
  <c r="AA33" i="8"/>
  <c r="AA60" i="8" l="1"/>
  <c r="AE60" i="8" s="1"/>
  <c r="AA88" i="8"/>
  <c r="AE88" i="8" s="1"/>
  <c r="AA111" i="8"/>
  <c r="AE111" i="8" s="1"/>
  <c r="AA114" i="8"/>
  <c r="AE114" i="8" s="1"/>
  <c r="AE147" i="8"/>
  <c r="AA157" i="8"/>
  <c r="AE56" i="8"/>
  <c r="AA105" i="8"/>
  <c r="AE150" i="8"/>
  <c r="AA32" i="8"/>
  <c r="AA35" i="8"/>
  <c r="AA41" i="8"/>
  <c r="AA44" i="8"/>
  <c r="AE44" i="8" s="1"/>
  <c r="AA47" i="8"/>
  <c r="AA53" i="8"/>
  <c r="AA79" i="8"/>
  <c r="AA11" i="8"/>
  <c r="AE11" i="8" s="1"/>
  <c r="AA23" i="8"/>
  <c r="AC53" i="8"/>
  <c r="AC9" i="8" s="1"/>
  <c r="AA98" i="8"/>
  <c r="AA109" i="8"/>
  <c r="AE109" i="8" s="1"/>
  <c r="AA119" i="8"/>
  <c r="AA129" i="8"/>
  <c r="AE129" i="8" s="1"/>
  <c r="AA143" i="8"/>
  <c r="AA166" i="8"/>
  <c r="AE166" i="8" s="1"/>
  <c r="AE102" i="8"/>
  <c r="AE15" i="8"/>
  <c r="AE25" i="8"/>
  <c r="AE23" i="8" s="1"/>
  <c r="AE64" i="8"/>
  <c r="AE83" i="8"/>
  <c r="AE112" i="8"/>
  <c r="AE116" i="8"/>
  <c r="AE139" i="8"/>
  <c r="AE148" i="8"/>
  <c r="AE160" i="8"/>
  <c r="AE170" i="8"/>
  <c r="AE157" i="8"/>
  <c r="AE33" i="8"/>
  <c r="AE37" i="8"/>
  <c r="AE42" i="8"/>
  <c r="AE45" i="8"/>
  <c r="AE49" i="8"/>
  <c r="AE55" i="8"/>
  <c r="AE92" i="8"/>
  <c r="AE108" i="8"/>
  <c r="AE138" i="8"/>
  <c r="R7" i="8"/>
  <c r="AE79" i="8"/>
  <c r="AE47" i="8"/>
  <c r="AE41" i="8"/>
  <c r="AE35" i="8"/>
  <c r="AE32" i="8"/>
  <c r="AB9" i="8"/>
  <c r="AD96" i="8"/>
  <c r="AE105" i="8"/>
  <c r="AB96" i="8"/>
  <c r="AE98" i="8"/>
  <c r="AD141" i="8"/>
  <c r="AC141" i="8"/>
  <c r="AE149" i="8"/>
  <c r="AB141" i="8"/>
  <c r="AE143" i="8"/>
  <c r="AC119" i="8"/>
  <c r="AC96" i="8" s="1"/>
  <c r="AA172" i="8"/>
  <c r="AE172" i="8" s="1"/>
  <c r="AA154" i="8"/>
  <c r="AE154" i="8" s="1"/>
  <c r="AA151" i="8"/>
  <c r="W119" i="8"/>
  <c r="W96" i="8" s="1"/>
  <c r="W7" i="8" s="1"/>
  <c r="S119" i="8"/>
  <c r="S96" i="8" s="1"/>
  <c r="S7" i="8" s="1"/>
  <c r="Z26" i="8"/>
  <c r="Z27" i="8"/>
  <c r="Z28" i="8"/>
  <c r="Z29" i="8"/>
  <c r="Z30" i="8"/>
  <c r="Z31" i="8"/>
  <c r="Z25" i="8"/>
  <c r="Z16" i="8"/>
  <c r="Z17" i="8"/>
  <c r="Z18" i="8"/>
  <c r="Z19" i="8"/>
  <c r="Z20" i="8"/>
  <c r="Z21" i="8"/>
  <c r="Z22" i="8"/>
  <c r="Z15" i="8"/>
  <c r="P9" i="8"/>
  <c r="AD9" i="8" s="1"/>
  <c r="N9" i="8"/>
  <c r="P96" i="8"/>
  <c r="N96" i="8"/>
  <c r="P141" i="8"/>
  <c r="N141" i="8"/>
  <c r="O141" i="8"/>
  <c r="O96" i="8"/>
  <c r="O53" i="8"/>
  <c r="O9" i="8" s="1"/>
  <c r="AA141" i="8" l="1"/>
  <c r="AE119" i="8"/>
  <c r="AE53" i="8"/>
  <c r="Z11" i="8"/>
  <c r="Z23" i="8"/>
  <c r="AA96" i="8"/>
  <c r="AE151" i="8"/>
  <c r="O7" i="8"/>
  <c r="N7" i="8"/>
  <c r="P7" i="8"/>
  <c r="AD7" i="8" s="1"/>
  <c r="AB7" i="8"/>
  <c r="AE96" i="8"/>
  <c r="AE141" i="8"/>
  <c r="AC7" i="8"/>
  <c r="M79" i="8" l="1"/>
  <c r="Q79" i="8"/>
  <c r="U79" i="8"/>
  <c r="Y79" i="8" l="1"/>
  <c r="Y175" i="8" l="1"/>
  <c r="Y174" i="8"/>
  <c r="U172" i="8"/>
  <c r="Q172" i="8"/>
  <c r="M172" i="8"/>
  <c r="Y171" i="8"/>
  <c r="Y170" i="8"/>
  <c r="Y169" i="8"/>
  <c r="U166" i="8"/>
  <c r="Q166" i="8"/>
  <c r="M166" i="8"/>
  <c r="Y165" i="8"/>
  <c r="Y164" i="8"/>
  <c r="Y163" i="8"/>
  <c r="Y162" i="8"/>
  <c r="Y161" i="8"/>
  <c r="Y160" i="8"/>
  <c r="U157" i="8"/>
  <c r="Q157" i="8"/>
  <c r="M157" i="8"/>
  <c r="Y156" i="8"/>
  <c r="Y155" i="8"/>
  <c r="U154" i="8"/>
  <c r="M154" i="8"/>
  <c r="Y153" i="8"/>
  <c r="Y152" i="8"/>
  <c r="U151" i="8"/>
  <c r="Q151" i="8"/>
  <c r="M151" i="8"/>
  <c r="Y150" i="8"/>
  <c r="U149" i="8"/>
  <c r="Q149" i="8"/>
  <c r="M149" i="8"/>
  <c r="Y148" i="8"/>
  <c r="U147" i="8"/>
  <c r="Q147" i="8"/>
  <c r="M147" i="8"/>
  <c r="Y146" i="8"/>
  <c r="Y145" i="8"/>
  <c r="Y144" i="8"/>
  <c r="U143" i="8"/>
  <c r="Q143" i="8"/>
  <c r="M143" i="8"/>
  <c r="Y139" i="8"/>
  <c r="U138" i="8"/>
  <c r="Q138" i="8"/>
  <c r="M138" i="8"/>
  <c r="Y137" i="8"/>
  <c r="Y136" i="8"/>
  <c r="Y135" i="8"/>
  <c r="Y134" i="8"/>
  <c r="Y133" i="8"/>
  <c r="Y132" i="8"/>
  <c r="Y131" i="8"/>
  <c r="U129" i="8"/>
  <c r="Q129" i="8"/>
  <c r="M129" i="8"/>
  <c r="Y126" i="8"/>
  <c r="Y125" i="8"/>
  <c r="Y124" i="8"/>
  <c r="Y123" i="8"/>
  <c r="Y122" i="8"/>
  <c r="Y121" i="8"/>
  <c r="U119" i="8"/>
  <c r="Q119" i="8"/>
  <c r="M119" i="8"/>
  <c r="Y116" i="8"/>
  <c r="M114" i="8"/>
  <c r="Y113" i="8"/>
  <c r="Y112" i="8"/>
  <c r="U111" i="8"/>
  <c r="Q111" i="8"/>
  <c r="M111" i="8"/>
  <c r="Y110" i="8"/>
  <c r="U109" i="8"/>
  <c r="Q109" i="8"/>
  <c r="M109" i="8"/>
  <c r="Y108" i="8"/>
  <c r="Y107" i="8"/>
  <c r="Y106" i="8"/>
  <c r="U105" i="8"/>
  <c r="Q105" i="8"/>
  <c r="M105" i="8"/>
  <c r="Y104" i="8"/>
  <c r="Y103" i="8"/>
  <c r="Y102" i="8"/>
  <c r="Y101" i="8"/>
  <c r="Y100" i="8"/>
  <c r="U98" i="8"/>
  <c r="Q98" i="8"/>
  <c r="M98" i="8"/>
  <c r="Y94" i="8"/>
  <c r="Y93" i="8"/>
  <c r="Y92" i="8"/>
  <c r="U88" i="8"/>
  <c r="Q88" i="8"/>
  <c r="M88" i="8"/>
  <c r="Y87" i="8"/>
  <c r="Y86" i="8"/>
  <c r="Y85" i="8"/>
  <c r="Y84" i="8"/>
  <c r="U75" i="8"/>
  <c r="U74" i="8"/>
  <c r="U73" i="8"/>
  <c r="M70" i="8"/>
  <c r="Y69" i="8"/>
  <c r="Y68" i="8"/>
  <c r="Y67" i="8"/>
  <c r="Y66" i="8"/>
  <c r="Y65" i="8"/>
  <c r="Y64" i="8"/>
  <c r="U60" i="8"/>
  <c r="Q60" i="8"/>
  <c r="M60" i="8"/>
  <c r="Y59" i="8"/>
  <c r="Y58" i="8"/>
  <c r="Y57" i="8"/>
  <c r="Y56" i="8"/>
  <c r="Y55" i="8"/>
  <c r="U53" i="8"/>
  <c r="M53" i="8"/>
  <c r="Y52" i="8"/>
  <c r="Y51" i="8"/>
  <c r="Y50" i="8"/>
  <c r="Y49" i="8"/>
  <c r="U47" i="8"/>
  <c r="Q47" i="8"/>
  <c r="M47" i="8"/>
  <c r="Y46" i="8"/>
  <c r="Y45" i="8"/>
  <c r="U44" i="8"/>
  <c r="Q44" i="8"/>
  <c r="M44" i="8"/>
  <c r="Y43" i="8"/>
  <c r="Y42" i="8"/>
  <c r="U41" i="8"/>
  <c r="Q41" i="8"/>
  <c r="M41" i="8"/>
  <c r="Y40" i="8"/>
  <c r="Y39" i="8"/>
  <c r="Y38" i="8"/>
  <c r="Y37" i="8"/>
  <c r="U35" i="8"/>
  <c r="Q35" i="8"/>
  <c r="M35" i="8"/>
  <c r="Y34" i="8"/>
  <c r="Y33" i="8"/>
  <c r="U32" i="8"/>
  <c r="Q32" i="8"/>
  <c r="M32" i="8"/>
  <c r="Y22" i="8"/>
  <c r="Y21" i="8"/>
  <c r="Y20" i="8"/>
  <c r="Y19" i="8"/>
  <c r="Y18" i="8"/>
  <c r="Y17" i="8"/>
  <c r="Y16" i="8"/>
  <c r="Y15" i="8"/>
  <c r="U11" i="8"/>
  <c r="Q11" i="8"/>
  <c r="M11" i="8"/>
  <c r="Y11" i="8" l="1"/>
  <c r="Y35" i="8"/>
  <c r="Y44" i="8"/>
  <c r="Y88" i="8"/>
  <c r="Y105" i="8"/>
  <c r="Y109" i="8"/>
  <c r="Y111" i="8"/>
  <c r="Y119" i="8"/>
  <c r="Y138" i="8"/>
  <c r="Y147" i="8"/>
  <c r="Y149" i="8"/>
  <c r="Y151" i="8"/>
  <c r="Y166" i="8"/>
  <c r="Y32" i="8"/>
  <c r="Y47" i="8"/>
  <c r="Y60" i="8"/>
  <c r="M141" i="8"/>
  <c r="Y143" i="8"/>
  <c r="Z32" i="8"/>
  <c r="Y73" i="8"/>
  <c r="AA73" i="8"/>
  <c r="AE73" i="8" s="1"/>
  <c r="Y75" i="8"/>
  <c r="AA75" i="8"/>
  <c r="AE75" i="8" s="1"/>
  <c r="Y74" i="8"/>
  <c r="AA74" i="8"/>
  <c r="AE74" i="8" s="1"/>
  <c r="Y41" i="8"/>
  <c r="Y157" i="8"/>
  <c r="Y172" i="8"/>
  <c r="U141" i="8"/>
  <c r="Q154" i="8"/>
  <c r="Q141" i="8" s="1"/>
  <c r="Y129" i="8"/>
  <c r="Y117" i="8"/>
  <c r="Y98" i="8"/>
  <c r="Y83" i="8"/>
  <c r="Y77" i="8"/>
  <c r="M9" i="8"/>
  <c r="Y25" i="8"/>
  <c r="Y27" i="8"/>
  <c r="Y28" i="8"/>
  <c r="Y29" i="8"/>
  <c r="Y30" i="8"/>
  <c r="Y31" i="8"/>
  <c r="Q53" i="8"/>
  <c r="Y53" i="8" s="1"/>
  <c r="Q70" i="8"/>
  <c r="U70" i="8"/>
  <c r="Y78" i="8"/>
  <c r="M96" i="8"/>
  <c r="Q114" i="8"/>
  <c r="Q96" i="8" s="1"/>
  <c r="U114" i="8"/>
  <c r="U96" i="8" s="1"/>
  <c r="Y141" i="8" l="1"/>
  <c r="Y154" i="8"/>
  <c r="Y114" i="8"/>
  <c r="Y96" i="8" s="1"/>
  <c r="AA70" i="8"/>
  <c r="Q9" i="8"/>
  <c r="Q7" i="8" s="1"/>
  <c r="Y70" i="8"/>
  <c r="M7" i="8"/>
  <c r="Y26" i="8"/>
  <c r="Y23" i="8" s="1"/>
  <c r="Y76" i="8"/>
  <c r="Y118" i="8"/>
  <c r="U9" i="8" l="1"/>
  <c r="Z9" i="8" s="1"/>
  <c r="AE70" i="8"/>
  <c r="AA9" i="8"/>
  <c r="U7" i="8" l="1"/>
  <c r="Z7" i="8" s="1"/>
  <c r="Y9" i="8"/>
  <c r="Y7" i="8" s="1"/>
  <c r="AE9" i="8"/>
  <c r="AA7" i="8"/>
  <c r="AE7" i="8" s="1"/>
</calcChain>
</file>

<file path=xl/sharedStrings.xml><?xml version="1.0" encoding="utf-8"?>
<sst xmlns="http://schemas.openxmlformats.org/spreadsheetml/2006/main" count="599" uniqueCount="430">
  <si>
    <t>SUCI</t>
  </si>
  <si>
    <t>URED REGISTRARA</t>
  </si>
  <si>
    <t>ZAJEDNIČKI SEKRETARIJAT</t>
  </si>
  <si>
    <t>Odjeljenje za podršku svjedocima</t>
  </si>
  <si>
    <t>Odjeljenje za informisanje javnosti</t>
  </si>
  <si>
    <t>%</t>
  </si>
  <si>
    <t>UNAPRIJEDITI UČINKOVITOST I KVALITET RADA U KRIVIČNOM ODJELJENJU</t>
  </si>
  <si>
    <t>AKCIONI PLAN SREDNJOROČNOG PLANA RADA SUDA BIH (2016. - 2018.)</t>
  </si>
  <si>
    <t>Okvir za mjerenje ostvarenja</t>
  </si>
  <si>
    <t>Procjena troškova</t>
  </si>
  <si>
    <t>Izvori finansiranja</t>
  </si>
  <si>
    <t>Srednjoročni cilj</t>
  </si>
  <si>
    <t>Specifični ciljevi</t>
  </si>
  <si>
    <t xml:space="preserve"> Programi</t>
  </si>
  <si>
    <t>Projekt</t>
  </si>
  <si>
    <t>Institucija odgovorna za implementaciju</t>
  </si>
  <si>
    <t>Pokazatelj</t>
  </si>
  <si>
    <t>Jedinica mjerenja (%, broj ili opisno)</t>
  </si>
  <si>
    <t>Polazna
vrijednost godina n</t>
  </si>
  <si>
    <t>Ciljana
vrijednost godina n+1</t>
  </si>
  <si>
    <t>Ciljana
vrijednost godina n+2</t>
  </si>
  <si>
    <t>Ciljana
vrijednost godina n+3</t>
  </si>
  <si>
    <t>Ukupno troškovi</t>
  </si>
  <si>
    <t>Budžet</t>
  </si>
  <si>
    <t>Krediti</t>
  </si>
  <si>
    <t>Donacije</t>
  </si>
  <si>
    <t>Ostali izvori</t>
  </si>
  <si>
    <t>Ukupno</t>
  </si>
  <si>
    <t>Program u DOB-u</t>
  </si>
  <si>
    <t>JAČANJE PRAVNE DRŽAVE, VLADAVINE PRAVA I USPOSTAVA SUSTAVA BORBE PROTIV KORUPCIJE I ORGANIZIRANOG KRIMINALA</t>
  </si>
  <si>
    <t>SUD BIH</t>
  </si>
  <si>
    <t>STOPA PROTOKA PREDMETA</t>
  </si>
  <si>
    <t>SUCI, URED REGISTRARA, ZAJEDNIČKI SEKRETARIJAT</t>
  </si>
  <si>
    <t>PROCENAT NERIJEŠENIH PREDMETA</t>
  </si>
  <si>
    <t xml:space="preserve">Specifični cilj 1 </t>
  </si>
  <si>
    <t xml:space="preserve"> 1.1. Jačanje ljudskih kapaciteta i unapređenje kvaliteta rada sudija i stručnog osoblja Krivičnog odjeljenja</t>
  </si>
  <si>
    <t>Predsjednik Krivičnog odjeljenja</t>
  </si>
  <si>
    <t>Broj razvijenih planova obuke i stručnog usavršavanja</t>
  </si>
  <si>
    <t>broj</t>
  </si>
  <si>
    <t>Broj održanih Krivičnih koledža</t>
  </si>
  <si>
    <t>Broj objavljenih stručnih radova</t>
  </si>
  <si>
    <t>Broj objavljenih Biltena sudske prakse</t>
  </si>
  <si>
    <t>1.1.1 Unaprijediti saradnju Suda i CEST-ova u cilju osmišljavanja ciljanih programa kontinuirane edukacije za sudije i stručno osoblje</t>
  </si>
  <si>
    <t>Komisija za edukaciju</t>
  </si>
  <si>
    <t>saradnja Suda i CEST-ova unaprijeđena</t>
  </si>
  <si>
    <t>1.1.2 Nastaviti realizovanje i dalje unapređivati Krivični koledž</t>
  </si>
  <si>
    <t>Krivični koledž unaprijeđen i redovno se održava</t>
  </si>
  <si>
    <t>1.1.3 Uz podršku konsultanata, u okviru Komisije za edukaciju, raditi na realizaciji Plana obuke i stručnog usavršavanja Suda BiH, kroz razvoj specifičnih internih programa stručnog usavršavanja i izradu materijala za edukaciju i referentnih materijala</t>
  </si>
  <si>
    <t>specifični interni programi stručnog usavršavanja razvijeni</t>
  </si>
  <si>
    <t>1.1.4 Unaprijediti saradnju sa drugim sudovima u BiH i regiji u cilju razmjene znanja i iskustava</t>
  </si>
  <si>
    <t>Predsjednik Suda, Registrar, Generalni sekretar</t>
  </si>
  <si>
    <t>saradnja sa drugim sudovima u BiH i regiji unaprijeđena</t>
  </si>
  <si>
    <t>1.1.5 Razviti mehanizme za ujednačavanje sudske prakse unutar Suda BiH</t>
  </si>
  <si>
    <t>Predsjednici odjeljenja Suda</t>
  </si>
  <si>
    <t>mehanizmi za ujednačavanje sudske prakse unutar Suda BiH razvijeni</t>
  </si>
  <si>
    <t>1.1.6 Razvijati vještine sudija i stručnog osoblja u pogledu pravnog istraživanja i pisanja stručnih radova, uz podršku vanjskih konsultanata</t>
  </si>
  <si>
    <t>Komisija za edukaciju, Pravno odjeljenje</t>
  </si>
  <si>
    <t>vještine sudija i stručnog osoblja u pogledu pravnog istraživanja i pisanja stručnih radova razvijene</t>
  </si>
  <si>
    <t>1.1.7 Pokrenuti aktivnosti sistematizovanja i objavljivanja sudske prakse kroz Bilten</t>
  </si>
  <si>
    <t>aktivnosti sistematizovanja i objavljivanja sudske prakse pokrenute</t>
  </si>
  <si>
    <t>1.1.8 Raditi na razvoju i proširenju bibliotečkog fonda</t>
  </si>
  <si>
    <t>Rukovodilac Odjeljenja za sudsku upravu</t>
  </si>
  <si>
    <t>bibliotečki fond proširen</t>
  </si>
  <si>
    <t>1.2. Realizacija mjera predviđenih Državnom strategijom za rad na predmetima ratnih zločina</t>
  </si>
  <si>
    <t>Predsjednik Suda, Predsjednik Krivičnog odjeljenja</t>
  </si>
  <si>
    <t>Fiksno vijeće Odjela I Suda BiH</t>
  </si>
  <si>
    <t>pregled i ocjena složenosti novih zaprimljenih predmeta ratnih zločina Tužilaštva BiH se periodično vrši</t>
  </si>
  <si>
    <t>sastanci sa Tužilaštvom BiH se redovno održavaju</t>
  </si>
  <si>
    <t>postupci se spajaju u veće predmete kad god je to moguće</t>
  </si>
  <si>
    <t>Stručni saradnik, Odjeljenje za IKT</t>
  </si>
  <si>
    <t>centralizovana evidencija ažurirana i tehnički unaprijeđena</t>
  </si>
  <si>
    <t>centralizovana evidencija informatizovana</t>
  </si>
  <si>
    <t>Predsjednik Suda BiH, sudije Odjela I Suda BiH</t>
  </si>
  <si>
    <t>sastanci sa predstavnicima pravoduđa iz regiona se periodično održavaju</t>
  </si>
  <si>
    <t>Rukovodilac Odjeljenja za podršku svjedocima</t>
  </si>
  <si>
    <t>praksa podrške svjedocima pri Odjeljenju za podršku svjedocima razvijena</t>
  </si>
  <si>
    <t>1.3. Sprovedba plana integriteta</t>
  </si>
  <si>
    <t>1.3.1 Aktivnosti u vezi sa provođenjem mjera i preporuka za poboljšanjem integriteta institucije</t>
  </si>
  <si>
    <t>Radna grupa, Generalni sekretar, Registrar</t>
  </si>
  <si>
    <t>mjere i preporuke za poboljšanjem integriteta institucije provedene</t>
  </si>
  <si>
    <t xml:space="preserve">1.3.2 Saradnja sa Agencijom za prevenciju korupcije i koordinaciju borbe protiv korupcije   </t>
  </si>
  <si>
    <t>saradnja sa Agencijom za prevenciju korupcije i koordinaciju borbe protiv korupcije uspostavljena</t>
  </si>
  <si>
    <t>1.4. Racionalizacija postupaka i troškova</t>
  </si>
  <si>
    <t>Rukovodilac Odjeljenja za sudsku upravu, Zajednički sekretarijat, Predsjednik Krivičnog odjeljenja</t>
  </si>
  <si>
    <t>Procenat iskorištenosti sudnica</t>
  </si>
  <si>
    <t>Procenat naplate sudskih troškova</t>
  </si>
  <si>
    <t>1.4.1 Razmotriti mogućnost uvođenja mjera kojima će se osigurati veća efikasnost i ekonomičnost sudskih postupaka, npr. Svjedočenje putem video-veze</t>
  </si>
  <si>
    <t xml:space="preserve">Predsjednik Odjeljenja </t>
  </si>
  <si>
    <t>efikasnost i ekonomičnost sudskih postupaka osigurana</t>
  </si>
  <si>
    <t>1.4.2 Analiza i unapređenje sistema izvršenja krivičnih sankcija, naplate sudskih troškova</t>
  </si>
  <si>
    <t>Pravno odjeljenje, Generalni sekretar</t>
  </si>
  <si>
    <t>sistem izvršenja krivičnih sankcija i naplate sudskih troškova analiziran i unaprijeđen</t>
  </si>
  <si>
    <t>1.4.3 Uspostaviti sistem praćenja iskorištenosti sudnica i uvođenje mjera za racionalnije korištenje sudnica</t>
  </si>
  <si>
    <t>Odjeljenje za sudsku upravu, Pravno odjeljenje, Predsjednici odjeljenja</t>
  </si>
  <si>
    <t>sistem praćenja iskorištenosti sudnica uspostavljen, mjere za racionalnije korištenje sudnica uvedene</t>
  </si>
  <si>
    <t>1.4.4 Pooštriti kriterije za angažovanje dodatnog branioca</t>
  </si>
  <si>
    <t>Predsjednik Suda BiH, Predsjednici odjeljenja</t>
  </si>
  <si>
    <t>kriteriji za angažovanje dodatnog branioca pooštreni</t>
  </si>
  <si>
    <t>1.5. Unapređenje CMS-a radi obezbjeđenja ravnomjernog opterećenja sudija i praćenja svih segmenata rada Suda</t>
  </si>
  <si>
    <t>Procenat uspostavljenih elektronsko vođenih predmeta</t>
  </si>
  <si>
    <t>1.5.1 U saradnji sa VSTV analizirati i raditi na otklanjanju nedostataka CMS-a</t>
  </si>
  <si>
    <t xml:space="preserve">Odjeljenje za sudsku upravu </t>
  </si>
  <si>
    <t>nedostaci CMS-a analizirani i otklonjeni</t>
  </si>
  <si>
    <t>1.5.2 Sprovesti sve pripremne aktivnosti za uspostavljanje i uspostaviti elektronske spise</t>
  </si>
  <si>
    <t>Odjeljenje za sudsku upravu, Zajednički sekretarijat</t>
  </si>
  <si>
    <t>elektronski spisi uspostavljeni</t>
  </si>
  <si>
    <t>1.6. Razvoj sistema osposobljavanja sudskih pripravnika/volontera u Krivičnom odjeljenju</t>
  </si>
  <si>
    <t>Broj pripravnika i volontera koji su prošli obuku u Krivičnom odjeljenju</t>
  </si>
  <si>
    <t>1.6.1 Kontinuiran razvoj sistema osposobljavanja pripravnika/volontera u Krivičnom odjeljenju</t>
  </si>
  <si>
    <t>Registrar, Generalni sekretar, Pravno odjeljenje</t>
  </si>
  <si>
    <t>sistem osposobljavanja pripravnika i volontera se kontinuirano razvija</t>
  </si>
  <si>
    <t>1.6.2 Razviti program razmjene pripravnika između Suda i drugih sudova u zemlji i međunarodnih sudova</t>
  </si>
  <si>
    <t>program razmjene pripravnika između Suda i drugih sudova razvijen</t>
  </si>
  <si>
    <t>1.7. Razvoj i jačanje kapaciteta Suda BiH u oblasti podrške svjedocima</t>
  </si>
  <si>
    <t>Broj svjedoka kojima je data potpora u postupcima</t>
  </si>
  <si>
    <t>1.7.1 Unaprijediti interne procedure Odjeljenja za podršku svjedocima</t>
  </si>
  <si>
    <t>interne procedure Odjeljenja za podršku svjedocima unaprijeđene</t>
  </si>
  <si>
    <t>1.7.2 Stručno usavršavanje osoblja Odjeljenja za podršku svjedocima</t>
  </si>
  <si>
    <t>osoblje stručno Odjeljenja usavršeno</t>
  </si>
  <si>
    <t>1.7.4 Jačati saradnju sa nevladinim sektorom i udruženjima aktivnim u radu sa žrtvama/ svjedocima</t>
  </si>
  <si>
    <t>saradnja sa nevladinim sektorom i udruženjima aktivnim u radu sa žrtvama/svjedocima ojačana</t>
  </si>
  <si>
    <t>1.8. Održavanje i jačanje kapaciteta Suda BiH u oblasti informacione tehnike, kroz primjenu novih tehnologija, digitalizaciju av opreme i stručno usavršavanje osoblja</t>
  </si>
  <si>
    <t>Rukovodilac Odjeljenja za informaciono - komunikacijske tehnologije</t>
  </si>
  <si>
    <t>Broj izrađenih planova obnavljanja IKT i AV opreme</t>
  </si>
  <si>
    <t>1.8.1 Izraditi petogodišnji plan obnavljanja IKT i AV opreme i redovno na godišnjoj osnovi ažurirati</t>
  </si>
  <si>
    <t>Odjeljenje za IKT, Odjeljenje za sudsku upravu</t>
  </si>
  <si>
    <t>petogodišnji plan obnavljanja IKT i AV opreme izrađen i redovno se ažurira</t>
  </si>
  <si>
    <t>1.8.2 Osigurati realizaciju usvojenog plana obnavljanja IKT i AV opreme iz budžetskih i/ili donatorskih sredstava</t>
  </si>
  <si>
    <t>Registrar, Generalni sekretar, Pomoćnik generalnog sekretara za mat-fin poslove</t>
  </si>
  <si>
    <t>1.8.3 Napraviti procjenu potreba svih uposlenih, uključujući i sudije, za dodatnim informatičkim obukama i iste realizovati</t>
  </si>
  <si>
    <t>Rukovodilac Odjeljenja za IKT</t>
  </si>
  <si>
    <t>procjena potreba svih uposlenih napravljena, i po potrebi, obuke realizovane</t>
  </si>
  <si>
    <t>1.8.4 Nastaviti sa aktivnostima osiguranja i čuvanja rezervnih kopija audio zapisa u posebnom prostoru na lokaciji van zgrade</t>
  </si>
  <si>
    <t>Rukovodilac Odjeljenja za IKT u suradnji sa Sudskom upravom</t>
  </si>
  <si>
    <t>rezervne kopije audio zapisa osigurane i čuvaju se u posebnom prostoru van zgrade</t>
  </si>
  <si>
    <t>1.8.5 Napraviti procjenu potreba svih službi unutar Suda BiH za novim bazama podataka i web aplikacijama, napraviti nove i unaprijediti postojeće</t>
  </si>
  <si>
    <t>Rukovodioci odjeljenja, Odjeljenje za IKT</t>
  </si>
  <si>
    <t>procjena potreba svih službi unutar Suda BiH napravljena, po potrebi, nove baze podataka i web aplikacije napravljene i unaprijeđene</t>
  </si>
  <si>
    <t>1.9. Unapređenje efikasnosti rada Suda BiH kroz razvoj pravnog okvira i sprovedba organizacione i funkcionalne promjene s ciljem unapređenja efikasnosti i kvaliteta rada</t>
  </si>
  <si>
    <t>Broj iniciranih revizija sudske norme</t>
  </si>
  <si>
    <t>Broj sprovedenih promjena i izmjena internih akata</t>
  </si>
  <si>
    <t>1.9.1 Uspostaviti Komisiju za izmjene zakona sastavljenju od sudija i drugih uposlenika</t>
  </si>
  <si>
    <t>Predsjednik Suda BiH</t>
  </si>
  <si>
    <t>Komisija za izmjene zakona uspostavljena</t>
  </si>
  <si>
    <t>1.9.2 Inicirati izmjene relevantnih zakona i drugih akata uključujući interne akte Suda BiH</t>
  </si>
  <si>
    <t>Komisija za izmjene zakona</t>
  </si>
  <si>
    <t>izmjene relevatnih zakona i drugih akata inicirane</t>
  </si>
  <si>
    <t>1.9.3 Inicirati reviziju sudske norme uz adekvatno vrednovanje njihovog učešća i vremena utrošenog na rad u komisijama i drugim aktivnostima</t>
  </si>
  <si>
    <t>Predsjednici odjeljenja Suda, Predstavnik Suda BiH u VSTV BiH</t>
  </si>
  <si>
    <t>revizija sudske norme inicirana</t>
  </si>
  <si>
    <t>1.9.4 Uspostaviti radnu grupu za analizu interne organizacije Suda BiH</t>
  </si>
  <si>
    <t>radna grupa za analizu interne organizacije Suda BiH uspostavljena</t>
  </si>
  <si>
    <t>1.9.5 Izraditi prijedlog izmjena unutrašnje organizacije, redefinisanja poslova organizacionih jedinica i pojedinačnih mjesta</t>
  </si>
  <si>
    <t>Radna grupa za analizu interne organizacije Suda BiH</t>
  </si>
  <si>
    <t>prijedlog izmjena unutrašnje organizacije izrađen</t>
  </si>
  <si>
    <t>1.9.6 Sprovesti promjene kroz izmjene internih akata</t>
  </si>
  <si>
    <t>Generalni sekretar, Registrar</t>
  </si>
  <si>
    <t>promjene sprovedene kroz interne akte</t>
  </si>
  <si>
    <t>1.10. Jačanje institucionalnih kapaciteta za interne i krizne komunikacije</t>
  </si>
  <si>
    <t>Generalni sekretar, Registrar, Rukovodilac Odjeljenja za informisanje javnosti</t>
  </si>
  <si>
    <t>Broj izrađenih internih akata za rješavanje kriznih situacija</t>
  </si>
  <si>
    <t>1.10.1 Analizirati postojeće stanje i potrebe uposlenih Suda BiH u oblasti internih komunikacija uz podršku konsultanata</t>
  </si>
  <si>
    <t>postojeće stanje i potrebe uposlenih Suda BiH u oblasti internih komunikacija analizirane</t>
  </si>
  <si>
    <t>1.10.2 Uz podršku konsultanata, izraditi potrebne strateške dokumente, protokole i pravilnike</t>
  </si>
  <si>
    <t>strateški dokumenti, protokoli i pravilnici izrađeni</t>
  </si>
  <si>
    <t>1.10.3 Implementirati Strategiju interne komunikacije Suda BiH</t>
  </si>
  <si>
    <t>Strategija interne komunikacije Suda BiH implementirana</t>
  </si>
  <si>
    <t>1.10.4 Utvrditi standarde komuniciranja u kriznim situacijama, internoj i eksternoj komunikaciji</t>
  </si>
  <si>
    <t>Tim za krizno komuniciranje, Registrar, Rukovodilac PIOS-a</t>
  </si>
  <si>
    <t>standardi komuniciranja u kriznim situacijama, internoj i eksternoj komunikaciji utvrđeni</t>
  </si>
  <si>
    <t>1.10.5 Kontinuirano unapređenje rada tima za krizno komuniciranje</t>
  </si>
  <si>
    <t>Tim za krizno komuniciranje</t>
  </si>
  <si>
    <t>rad tima za krizno komuniciranje unaprijeđen</t>
  </si>
  <si>
    <t>1.10.6 Napraviti i provoditi plan edukacije za uposlene u oblasti internog i kriznog komuniciranja</t>
  </si>
  <si>
    <t>Registrar, Rukovodilac Odjeljenja za informisanje javnosti</t>
  </si>
  <si>
    <t>plan edukacije za uposlene u oblasti internog i kriznog komuniciranja izrađen i implementiran</t>
  </si>
  <si>
    <t>1.11. Unapređenje razmjene informacija i saradnje sa medijima i NVO</t>
  </si>
  <si>
    <t>Rukovodilac Odjeljenja za informisanje javnosti</t>
  </si>
  <si>
    <t>Broj aktivnosti sa NVO</t>
  </si>
  <si>
    <t>Broj organizovanih posjeta i posjetilaca</t>
  </si>
  <si>
    <t>Broj zahtjeva za slobodan pristup informacijama</t>
  </si>
  <si>
    <t>Broj AV zahtjeva</t>
  </si>
  <si>
    <t>1.11.1 Izraditi i realizovati prijedloge unapređenja i novih načina komuniciranja između Suda BiH, medija i šire javnosti</t>
  </si>
  <si>
    <t>Predsjednik Suda, Rukovodilac Odjeljenja za informisanje javnosti</t>
  </si>
  <si>
    <t>prijedlozi načina komuniciranja između Suda BiH, medija i šire javnosti izrađeni i realizovani</t>
  </si>
  <si>
    <t>1.11.2 Održavati redovne i tematske prezentacije za medije o radu Suda BiH</t>
  </si>
  <si>
    <t>Predsjednik Suda, PIOS</t>
  </si>
  <si>
    <t>redovne i tematske prezentacije o radu Suda BiH se održavaju</t>
  </si>
  <si>
    <t>1.11.3 Izraditi promotivni materijal o radu Suda BiH te distribuirati unutar lokalnih zajednica</t>
  </si>
  <si>
    <t>promotivni materijal o radu Suda BiH izrađen i distribuiran unutar lokalnih zajednica</t>
  </si>
  <si>
    <t>1.11.4 Održavati redovne sastanke sa NVO</t>
  </si>
  <si>
    <t>sastanci sa NVO se redovno održavaju</t>
  </si>
  <si>
    <t>1.11.5 Aktivirati Mrežu podrške Sudu BiH s ciljem širenja informacija o radu na predmetima</t>
  </si>
  <si>
    <t>Mreža podrške Sudu BiH aktivirana</t>
  </si>
  <si>
    <t>1.12. Unapređenje rada Odjela za informisanje javnosti, te poboljšanje promocije uloge i rada Suda BiH razvojem i unapređenjem web stranice</t>
  </si>
  <si>
    <t xml:space="preserve">Broj saopštenja </t>
  </si>
  <si>
    <t>Broj sedmičnih pregleda</t>
  </si>
  <si>
    <t>Broj posjeta na web stranici</t>
  </si>
  <si>
    <t>1.12.1 Analizirati poslove koje obavlja Odjeljenje, te po potrebi pripremiti prijedlog za preraspodjelu poslova unutar postojećih kapaciteta</t>
  </si>
  <si>
    <t>poslovi analizirani i po potrebi izvršena preraspodjela poslova</t>
  </si>
  <si>
    <t>1.12.2 Unaprijediti rad web redakcije</t>
  </si>
  <si>
    <t>Rukovodilac PIOS-a, Rukovodilac Odjeljenja za sudsku upravu</t>
  </si>
  <si>
    <t>rad web redakcije unaprijeđen</t>
  </si>
  <si>
    <t>1.12.3 Na web stranici osigurati ravnomjerno predstavljanje rada svih odjela</t>
  </si>
  <si>
    <t>Rukovodilac Odjeljenja za sudsku upravu, Rukovodilac PIOS-a</t>
  </si>
  <si>
    <t>ravnomjerno predstavljanje rada svih odjela na web stranici osigurano</t>
  </si>
  <si>
    <t>Specifični cilj 2 UNAPRIJEDITI UČINKOVITOST I KVALITET RADA, TE SMANJITI ZAOSTATKE U RADU NA UPRAVNIM I GRAĐANSKIM PREDMETIMA U UPRAVNOM ODJELJENJU</t>
  </si>
  <si>
    <t>Predsjednik Suda, Predsjednik Upravnog odjeljenja</t>
  </si>
  <si>
    <t>SUCI, ZAJEDNIČKI SEKRETARIJAT, URED REGISTRARA</t>
  </si>
  <si>
    <t>2.1. Jačanje ljudskih kapaciteta i unapređenje kvaliteta rada sudija i stučnog osoblja Upravnog odjeljenja</t>
  </si>
  <si>
    <t>Predsjednik Upravnog odjeljenja</t>
  </si>
  <si>
    <t>Broj održanih Upravno – parničnih koledža</t>
  </si>
  <si>
    <t>2.1.1 Unaprijediti saradnju Suda i CEST-ova u cilju osmišljavanja ciljanih programa kontinuirane edukacije za sudije i stručno osoblje</t>
  </si>
  <si>
    <t>2.1.2 Pokrenuti i redovno održavati Upravno – parnični koledž</t>
  </si>
  <si>
    <t>Predsjednik i sudije Upravnog odjeljenja</t>
  </si>
  <si>
    <t>Upravno-parnični koledž pokrenut i redovno se održava</t>
  </si>
  <si>
    <t>2.1.3 Uspostavljanje Komisije za edukaciju u okviru Upravnog odjeljenja</t>
  </si>
  <si>
    <t>Komisija za edukaciju u okviru Upravnog odjeljenja uspostavljena</t>
  </si>
  <si>
    <t>2.1.4 Uz podršku konsultanata, u okviru Komisije za edukaciju, raditi na realizaciji Plana obuke i stručnog usavršavanja Suda BiH, kroz razvoj specifičnih internih programa stručnog usavršavanja i izradu materijala za edukaciju i referentnih materijala</t>
  </si>
  <si>
    <t>2.1.5 Razvijati vještine sudija i stručnog osoblja u pogledu pravnog istraživanja i pisanja stručnih radova, uz podršku vanjskih konsultanata</t>
  </si>
  <si>
    <t>2.2. Eliminisanje zaostataka Upravnog odjeljenja</t>
  </si>
  <si>
    <t>Procenat riješenih zaostalih predmeta</t>
  </si>
  <si>
    <t>2.2.1 Izraditi Plan rješavanja zaostalih predmeta</t>
  </si>
  <si>
    <t>Predsjednik i sudije Odjeljenja</t>
  </si>
  <si>
    <t>Plan rješavanja zaostalih predmeta izrađen</t>
  </si>
  <si>
    <t>2.2.2 Sprovođenje Plana rješavanja zaostalih predmeta</t>
  </si>
  <si>
    <t>Plan rješavanja zaostalih predmeta sproveden</t>
  </si>
  <si>
    <t>2.2.3 Jasno definisanje uloge predsjednika Upravnog odjeljenja u smislu praćenja ažurnosti rada sudija Upravnog odjeljenja</t>
  </si>
  <si>
    <t>uloga predsjednika Upravnog odjeljenja jasno definisana</t>
  </si>
  <si>
    <t>2.3. Racionalizacija postupaka i troškova</t>
  </si>
  <si>
    <t>Pomoćnik generalnog sekretara za mat-fin poslove</t>
  </si>
  <si>
    <t>Broj sprovedenih mjera</t>
  </si>
  <si>
    <t>2.3.1 Sprovođenje mjera po nalazima i preporukama Ureda za reviziju iz Izvještaja Ureda na temu „Izdaci za sudske sporove“</t>
  </si>
  <si>
    <t>mjere po nalazima i preporukama Ureda za reviziju sprovedene</t>
  </si>
  <si>
    <t>2.4. Razvoj sistema osposobljavanja sudskih pripravnika/volontera u Upravnom odjeljenju</t>
  </si>
  <si>
    <t>Registrar, Generalni sekretar, Rukovodilac Pravnog odjeljenja</t>
  </si>
  <si>
    <t>Broj pripravnika i volontera koji su prošli obuku u Upravnom odjeljenju</t>
  </si>
  <si>
    <t>2.4.1.Kontinuiran razvoj sistema osposobljavanja pripravnika/volontera u Upravnom odjeljenju</t>
  </si>
  <si>
    <t>2.4.2 Razviti program razmjene pripravnika između Suda i drugih sudova u zemlji i međunarodnih sudova</t>
  </si>
  <si>
    <t>2.5. Uspostavljanje saradnje sa Evropskim sudom pravde i Evropskim sudom za ljudska prava</t>
  </si>
  <si>
    <t>Broj dostupnih baza podataka sa sudskom praksom</t>
  </si>
  <si>
    <t>Broj ostvarenih kontakata sa navedenim sudovima</t>
  </si>
  <si>
    <t>2.5.1 Razviti program edukacije sudija i saradnika upravnog odjeljenja u pogledu pravnog istraživanja i pisanja stručnih radova, uz podršku vanjskih konsultanata</t>
  </si>
  <si>
    <t>Predsjednik Suda, Predsjednik Upravnog odjeljenja, Generalni sekretar</t>
  </si>
  <si>
    <t>program edukacije sudija i saradnika u pogledu pravnog istraživanja i pisanja stručnih radova razvijen</t>
  </si>
  <si>
    <t>2.5.2 Razmjena iskustva sa ESP i ESLJP i razvijanje vještina sudija i saradnika putem specifičnih eksternih programa (seminari, obuke) sve u cilju stručnog usavršavanja</t>
  </si>
  <si>
    <t>iskustva sa ESP i ESLJP se kontinuirano razmjenjuju</t>
  </si>
  <si>
    <t>2.5.3 Edukacija iz oblasti evropske konvencije u svrhu njene bolje implementacije</t>
  </si>
  <si>
    <t>edukacija iz oblasti evropske konvencije sprovedena</t>
  </si>
  <si>
    <t>2.6. Izgradnja institucionalnih kapaciteta u oblasti strateškog planiranja, planiranja i izvršenja budžeta i drugih finansijskih planova, te razvoj mehanizama za pribavljanje i upravljanje donatorskim sredstvima</t>
  </si>
  <si>
    <t>Pomoćnik generalnog sekretara za mat-fin poslove, Rukovodilac Odjeljenja za mat-fin poslove</t>
  </si>
  <si>
    <t>Procenat budžetskog finansiranja</t>
  </si>
  <si>
    <t>Procenat finansiranja iz drugih izvora</t>
  </si>
  <si>
    <t>2.6.1 Popuniti poziciju stručnog saradnika za budžet</t>
  </si>
  <si>
    <t>pozicija stručnog saradnika za budžet popunjena</t>
  </si>
  <si>
    <t>2.6.2 Ažurirati i usaglašavati interne procedure iz oblasti budžetskog planiranja i izvršenja</t>
  </si>
  <si>
    <t>interne procedure iz oblasti budžetskog planiranja i izvršenja se ažuriraju i usaglašavanju</t>
  </si>
  <si>
    <t>2.6.3 Analizirati stanje kapaciteta stalnih sredstava</t>
  </si>
  <si>
    <t>Rukovodilac Odjeljenja za mat-fin poslove</t>
  </si>
  <si>
    <t>stanje kapaciteta stalnih sredstava analizirano</t>
  </si>
  <si>
    <t>2.6.4 Predložiti mjere zanavljanja stalnih sredstava</t>
  </si>
  <si>
    <t>mjere zanavljanja stalnih sredstava predložene</t>
  </si>
  <si>
    <t>2.6.5 Unaprijediti interne procedure za stalna sredstva</t>
  </si>
  <si>
    <t>interne procedure za stalna sredstva unaprijeđena</t>
  </si>
  <si>
    <t>2.6.6 Unaprijediti sistem javne nabave kroz edukaciju i samoedukaciju glede nabavke stalnih sredstava</t>
  </si>
  <si>
    <t>Pomoćnik gen. sekretara za opće poslove, predsjednik komisije za javne nabave</t>
  </si>
  <si>
    <t>sistem javne nabave unaprijeđen</t>
  </si>
  <si>
    <t>2.6.7 Izraditi projekat za prilagodbu potrebama Suda BiH prostora Tužilaštva BiH</t>
  </si>
  <si>
    <t>projekat za prilagodbu prostora potrebama Suda BiH izrađen</t>
  </si>
  <si>
    <t>2.6.8 Rekonstrukcija nakon iseljenja Tužilaštva</t>
  </si>
  <si>
    <t>rekonstrukcija nakon iseljenja Tužilaštva sprovedena</t>
  </si>
  <si>
    <t>2.7. Razvoj modernog pristupa menadžmentu i upravljanju ljudskim resursima i promjenama</t>
  </si>
  <si>
    <t>Registrar</t>
  </si>
  <si>
    <t>Broj izrađenih analiza ljudskih resursa</t>
  </si>
  <si>
    <t>Broj analiza upravljanja promjenama</t>
  </si>
  <si>
    <t>2.7.1 Napraviti Plan kontinuirane specijalističke edukacije zaposlenih u Sudu BiH</t>
  </si>
  <si>
    <t>Registrar, Stručni saradnik za ljudske resurse</t>
  </si>
  <si>
    <t>Plan kontinuirane specijalističke edukacije zaposlenih napravljen</t>
  </si>
  <si>
    <t>2.7.2 Sprovoditi kontinuiranu edukaciju zaposlenika Suda BiH</t>
  </si>
  <si>
    <t>Registrar, Generalni sekretar</t>
  </si>
  <si>
    <t>edukacija zaposlenika Suda BiH sprovedena</t>
  </si>
  <si>
    <t>2.7.3 Izraditi Strategiju upravljanja razvojem ljudskih potencijala</t>
  </si>
  <si>
    <t>Predsjednik Suda BiH, Generalni sekretar, Registrar Radna grupa</t>
  </si>
  <si>
    <t>Strategija upravljanja razvojem ljudskih potencijala izrađena</t>
  </si>
  <si>
    <t>2.7.4 Implementirati Strategiju upravljanja razvojem ljudskih potencijala</t>
  </si>
  <si>
    <t>Predsjednik Suda BiH, generalni sekretar, radna grupa</t>
  </si>
  <si>
    <t>Strategija upravljanja razvojem ljudskih potencijala implementirana</t>
  </si>
  <si>
    <t>2.7.5 Analizirati ljudske resurse u smislu potencijala i iskorištenosti, te potrebe za dodatnim resursima</t>
  </si>
  <si>
    <t>Predsjednik Suda, Registrar, Generalni sekretar, stručni saradnik za ljudske resurse</t>
  </si>
  <si>
    <t>ljudski resursi u smislu potencijala i iskorištenosti analizirani</t>
  </si>
  <si>
    <t>2.7.6 Nastaviti razvijati uspostavljeni sistem ocjenjivanja</t>
  </si>
  <si>
    <t>Registrar, Generalni sekretar, Stručni saradnik za ljudske resurse</t>
  </si>
  <si>
    <t>uspostavljeni sistem ocjenjivanja se kontinuirano razvija</t>
  </si>
  <si>
    <t>2.7.7 Uz pomoć konsultanata utvrditi željene vrijednosti organizacijske kulture i adekvatne načine promovisanja tih vrijednosti kroz cijelu organizaciju – provoditi aktivnosti oblikovanja željene organizacijske kulture</t>
  </si>
  <si>
    <t>Predsjednik Suda, Generalni sekretar, Registrar, Stručni saradnik za ljudske resurse</t>
  </si>
  <si>
    <t>željena organizacijska kultura oblikovana</t>
  </si>
  <si>
    <t>2.8. Jačanje funkcije sistema nadzora nad provođenjem internih kontrola</t>
  </si>
  <si>
    <t>Predsjednik Suda, Pomoćnik generalnog sekretara za mat-fin poslove</t>
  </si>
  <si>
    <t>Broj analiza internih kontrola</t>
  </si>
  <si>
    <t xml:space="preserve">2.8.1 Inicirati aktivnosti na uspostavljanju funkcionalno neovisne jedinice interne revizije </t>
  </si>
  <si>
    <t>aktivnosti na uspostavljanju funkcionalno neovisne jedninice interne revizije inicirane</t>
  </si>
  <si>
    <t>Specifični cilj 3 UNAPRIJEDITI UČINKOVITOST I KVALITET RADA U OKVIRU POSTUPANJA APELACIONOG ODJELJENJA</t>
  </si>
  <si>
    <t>Predsjednik Suda, Predsjednik Apelacionog odjeljenja</t>
  </si>
  <si>
    <t>Predsjednik Apelacionog odjeljenja</t>
  </si>
  <si>
    <t>3.1.1 Unaprijediti saradnju Suda i CEST-ova u cilju osmišljavanja ciljanih programa kontinuirane edukacije za sudije i stručno osoblje</t>
  </si>
  <si>
    <t>3.1.2 Uz podršku konsultanata, u okviru Komisije za edukaciju, raditi na realizaciji Plana obuke i stručnog usavršavanja Suda BiH, kroz razvoj specifičnih internih programa stručnog usavršavanja i izradu materijala za edukaciju i referentnih materijala</t>
  </si>
  <si>
    <t>specifični interni program stručnog usavršavanja razvijen</t>
  </si>
  <si>
    <t>3.1.3 Razvijati vještine sudija i stručnog osoblja u pogledu pravnog istraživanja i pisanja stručnih radova, uz podršku vanjskih konsultanata</t>
  </si>
  <si>
    <t>3.2. Realizacija mjera predviđenih Državnom strategijom za rad na predmetima ratnih zločina</t>
  </si>
  <si>
    <t>3.2.1 Održavati redovne zajedničke sjednice sa predstavnicima entitetskih vrhovnih sudova i Apelacionog suda BD BiH na kojima će se usaglašavati stavovi i razmjenjivati iskustva u predmetima ratnih zločina</t>
  </si>
  <si>
    <t>Predsjednik Suda, Predsjednik i sudije Odjela I Apelacionog odjeljenja</t>
  </si>
  <si>
    <t>redovne zajedničke sjednice sa predstavnicima entitetskih sudova i Apelacionog suda BD se održavaju</t>
  </si>
  <si>
    <t>3.3. Racionalizacija postupaka i troškova</t>
  </si>
  <si>
    <t>3.3.1 Analizirati iskorištenost kapaciteta sudnica i sukladno tome poduzeti konkretne mjere</t>
  </si>
  <si>
    <t>iskorištenost kapaciteta sudnica analizirana, konkretne mjere poduzete</t>
  </si>
  <si>
    <t>3.4. Razvoj sistema osposobljavanja sudskih pripravnika/volontera u Apelacionom odjeljenju</t>
  </si>
  <si>
    <t>Broj pripravnika i volontera koji su prošli obuku u Apelacionom odjeljenju</t>
  </si>
  <si>
    <t>3.4.1 Kontinuiran razvoj sistema osposobljavanja pripravnika/volontera u Apelacionom odjeljenju</t>
  </si>
  <si>
    <t>3.4.2 Razviti program razmjene pripravnika između Suda i drugih sudova u zemlji i međunarodnih sudova</t>
  </si>
  <si>
    <t>3.5. Razvoj i redefinisanje kapaciteta Suda BiH i jasno definisanje nadležnosti i uloge Odjeljenja za unutrašnju kontrolu</t>
  </si>
  <si>
    <t>Rukovodilac Odjeljenja za unutrašnju kontrolu</t>
  </si>
  <si>
    <t>Broj donesenih novih internih akata</t>
  </si>
  <si>
    <t>3.5.1 Raditi na redefinisanju poslova i radnih zadataka uposlenika unutar Odjeljenja</t>
  </si>
  <si>
    <t>Registrar, Generalni sekretar, Pomoćnik generalnog sekretara za opće poslove</t>
  </si>
  <si>
    <t>poslovi i radni zadaci uposlenika unutar Odjeljenja redefinisani</t>
  </si>
  <si>
    <t>3.5.2 Unaprijediti interne procedure Suda BiH u vezi sa poslovima unutrašnje kontrole u skladu sa obavezama koje proizilaze iz zakona i podzakonskih akata</t>
  </si>
  <si>
    <t>Pomoćnik generalnog sekretara za opće poslove, Generalni sekretar, Registrar, IKT</t>
  </si>
  <si>
    <t>interne procedure u vezi sa poslovima unutrašnje kontrole unaprijeđene</t>
  </si>
  <si>
    <t>3.6. Jačanje saradnje sa relevantnim sigurnosnim agencijama kao i institucijama unutar Kompleksa pravosudnih institucija BiH  radi unapređenja sigurnosnog okruženja</t>
  </si>
  <si>
    <t>Broj potpisanih protokola o saradnji</t>
  </si>
  <si>
    <t>Broj izvršenih analiza sigurnosnog okruženja</t>
  </si>
  <si>
    <t>3.6.1 Izraditi procedure i protokol o saradnji i asistenciji sa SIPA-om u vezi vršenja KDZ pregleda prostorija Pravosudnih institucija BiH</t>
  </si>
  <si>
    <t>procedure i protokol o saradnji sa SIPA-om izrađeni</t>
  </si>
  <si>
    <t>3.6.2 Izraditi procedure i protokol o saradnji i asistenciji sa MUP-om KS u vezi vršenja poslova osiguranja javnih skupova i demonstracija</t>
  </si>
  <si>
    <t>Pomoćnik generalnog sekretara za opće poslove, Registrar, Generalni sekretar</t>
  </si>
  <si>
    <t>procedure i protokol o saradnji i asistenciji sa MUP-om KS izrađeni</t>
  </si>
  <si>
    <t>3.6.3 Unapređenje sistema protivpožarne zaštite</t>
  </si>
  <si>
    <t>Rukovodilac Odjeljenja za unutrašnju kontrolu, Registrar, Generalni sekretar</t>
  </si>
  <si>
    <t>sistem protivpožarne zaštite unaprijeđen</t>
  </si>
  <si>
    <t xml:space="preserve">3.6.4 Ažurirati dokumente o standardima postupanja u vezi sa unutrašnjom kontrolom sa institucijama u Pravosudnom kompleksu </t>
  </si>
  <si>
    <t>Registrar, Rukovodilac Odjeljenja za unutrašnju kontrolu</t>
  </si>
  <si>
    <t>dokumenti o standardima postupanja u vezi sa unutrašnjom kontrolom ažurirani</t>
  </si>
  <si>
    <t>3.6.5 Ažurirati analizu sigurnosne situacije i usuglasiti je sa trenutnim potrebama u Kompleksu pravosudnih institucija</t>
  </si>
  <si>
    <t>analiza sigurnosne situacije ažurirana i usuglašena sa trenutnim potrebama u Kompleksu</t>
  </si>
  <si>
    <t>3.6.6 Redovito analizirati i ažurirati Elaborat o sigurnosnom okruženju, uz podršku konsultanata i drugih relevantnih institucija u ovoj oblasti</t>
  </si>
  <si>
    <t>Radna grupa, Pomoćnik generalnog sekretara za opće poslove</t>
  </si>
  <si>
    <t>Elaborat o sigurnosnom okruženju se redovito analizira i ažurira</t>
  </si>
  <si>
    <t>3.7. Izrada novih te ažuriranje postojećih sigurnosnih procedura i protokola, kao i upoznavanje i obuka uposlenih sa istim</t>
  </si>
  <si>
    <t>Broj novih sigurnosnih procedura</t>
  </si>
  <si>
    <t>3.7.1 Ažurirati i dopuniti „Plan djelovanja u kriznim situacijama“, te izvoditi vježbe</t>
  </si>
  <si>
    <t>Plan djelovanja u kriznim situacijama ažuriran i dopunjen, vježbe izvedene</t>
  </si>
  <si>
    <t>3.7.2 Nadograditi i ažurirati interne procedure za krizne situacije (konkretni zadaci za relevantne odjele Pravosudnih institucija BiH)</t>
  </si>
  <si>
    <t>Interne procedure za krizne situacije nadograđene i ažurirane</t>
  </si>
  <si>
    <t>3.7.3 Ažurirati procedure osiguranja visoko rizičnih suđenja uz saradnju i asistenciju agencija za provođenje zakona</t>
  </si>
  <si>
    <t>procedure osiguranja visoko rizičnih suđenja ažurirane</t>
  </si>
  <si>
    <t>3.8. Razvoj i implementacija internog sistema prevencije i djelovanja u vanrednim situacijama</t>
  </si>
  <si>
    <t>Broj izvedenih pokaznih vježbi evakuacije i simuliranja kriznih situacija</t>
  </si>
  <si>
    <t>Broj ažuriranja i dopuna Plana edukacije</t>
  </si>
  <si>
    <t>3.8.1 Ažurirati i dopuniti „Plan evakuacije u hitnim slučajevima“ za nadograđene prostorije</t>
  </si>
  <si>
    <t>Plan evakuacije u hitnim slučajevima ažuriran i dopunjen</t>
  </si>
  <si>
    <t>3.8.2 Izvoditi vježbe evakuacije i simuliranja kriznih situacija</t>
  </si>
  <si>
    <t>vježbe evakuacije i simuliranja kriznih situacija izvedene</t>
  </si>
  <si>
    <t>3.1. Jačanje ljudskih kapaciteta i unapređenje kvaliteta rada sudija i stručnog osoblja Apelacionog odjeljenja</t>
  </si>
  <si>
    <t>Predsjednik Krivičnog odjeljenja, Komisija za edukaciju</t>
  </si>
  <si>
    <t>Programi</t>
  </si>
  <si>
    <t>Zakoni</t>
  </si>
  <si>
    <t>Podzakonski akti</t>
  </si>
  <si>
    <t>Planirani period za donošenje</t>
  </si>
  <si>
    <t>NAZIV PROJEKTA JAVNIH INVESTICIJA</t>
  </si>
  <si>
    <t>Očekivani period realizacije</t>
  </si>
  <si>
    <t>Jačanje pravne države, vladavine prava i uspostava sustava borbe protiv korupcije i organiziranog kriminala</t>
  </si>
  <si>
    <t>Specifični cilj 1</t>
  </si>
  <si>
    <t>Specifični cilj 2</t>
  </si>
  <si>
    <t>Specifični cilj 3</t>
  </si>
  <si>
    <t>Unaprijediti učinkovitost i kvalitet rada u Krivičnom odjeljenju u periodu 2016. – 2018.</t>
  </si>
  <si>
    <t>Opći cilj/ Principi razvoja:</t>
  </si>
  <si>
    <t>Strateški cilj:</t>
  </si>
  <si>
    <t>2.6. Izgradnja institucionalnih kapaciteta u oblasti strateškog planiranja, planiranja i izvršenja budžeta i drugih financijskih planova, te razvoj mehanizama za pribavljanje i upravljanje donatorskim sredstvima</t>
  </si>
  <si>
    <t>Izgradnja dvije sudnice, sudske arhive i prostora za KDP unutar Suda BiH</t>
  </si>
  <si>
    <t>Uredska oprema za novoizgrađene sudnice, arhivu i KDP</t>
  </si>
  <si>
    <t>Unaprijediti učinkovitost i kvalitet rada, te smanjiti zaostatke na radu  u upravnim i građanskim predmetima u Upravnom odjeljenju u periodu 2016. – 2018.</t>
  </si>
  <si>
    <t>Unaprijediti učinkovitost i kvalitet rada u okviru postupanja Apelacionog odjeljenja u periodu 2016. – 2018.</t>
  </si>
  <si>
    <t>Donacija Evropske unije za Sud BiH</t>
  </si>
  <si>
    <t>Rekonstrukcija IKT sustava</t>
  </si>
  <si>
    <t>30.06.2016.</t>
  </si>
  <si>
    <t>31.12.2016.</t>
  </si>
  <si>
    <t>31.12.2017.</t>
  </si>
  <si>
    <t>31.12.2018.</t>
  </si>
  <si>
    <t>PREGLED ZAKONA, DRUGIH PROPISA I RAZVOJNO INVESTICIONIH PROJEKATA/PROGRAMA 
PREDVIĐENIH SREDNJOROČNIM PLANOM RADA SUDA BIH</t>
  </si>
  <si>
    <t>26 (661)</t>
  </si>
  <si>
    <t>Procenat iskorištenosti zakazanih termina u sudnicama</t>
  </si>
  <si>
    <t>Procijenjeni troškovi    2016. godina</t>
  </si>
  <si>
    <t xml:space="preserve">Budžet </t>
  </si>
  <si>
    <t>Kredit</t>
  </si>
  <si>
    <t>Ostalo</t>
  </si>
  <si>
    <t>Procijenjeni troškovi       2017. godina</t>
  </si>
  <si>
    <t>Procijenjeni troškovi         2018. godina</t>
  </si>
  <si>
    <t>12a</t>
  </si>
  <si>
    <t>12b</t>
  </si>
  <si>
    <t>12c</t>
  </si>
  <si>
    <t>12d</t>
  </si>
  <si>
    <t>13a</t>
  </si>
  <si>
    <t>13b</t>
  </si>
  <si>
    <t>13c</t>
  </si>
  <si>
    <t>13d</t>
  </si>
  <si>
    <t>14a</t>
  </si>
  <si>
    <t>14b</t>
  </si>
  <si>
    <t>14c</t>
  </si>
  <si>
    <t>14d</t>
  </si>
  <si>
    <t>Usklađivanje sa pravnim naslijeđem EU (DA ili NE)</t>
  </si>
  <si>
    <t>Broj održanih krivičnih panela za ujednačavanje sudske prakse</t>
  </si>
  <si>
    <t>Registrar, Rukovodilac Pravnog odjeljenja</t>
  </si>
  <si>
    <t>1.2.1 Procesuirati predmete ratnih zločina</t>
  </si>
  <si>
    <t>1.2.2 Periodično vršiti pregled i ocjenu složenosti novih zaprimljenih predmeta ratnih zločina Tužilaštva BiH i u skladu s tim vršiti raspodjelu predmeta ratnih zločina između državnog i entitetskog pravosuđa</t>
  </si>
  <si>
    <t>1.2.3 Održavanje redovnih sastanaka sa Tužilaštvom BiH, s ciljem osiguranja jedinstvene primjene kriterija za ocjenu složenosti predmeta iz Aneksa A Strategije kako za ustupanje i preuzimanje predmeta tako i za odabir predmeta za prioritetno procesuiranje</t>
  </si>
  <si>
    <t>1.2.4 Posebno promovisati, u suradnji s Tužilaštvom, spajanje postupaka u veće predmete kad god je to moguće radi izbjegavanja gubitaka resursa i višestrukog svjedočenja</t>
  </si>
  <si>
    <t>1.2.5 Redovno ažurirati i tehnički unaprijediti centralizovanu evidenciju o broju potvrđenih i nepotvrđenih optužnica, izrečenih prvostepenih i pravosnažnih presuda u predmetima ratnih zločina</t>
  </si>
  <si>
    <t>1.2.6 Informatizirati centralizovanu evidenciju i popratnu bazu presuda donesenih u predmetima ratnih zločina pred svim sudovima u BiH, a s ciljem da se ona učini dostupnom stručnoj zajednici u cijeloj BiH uz mogućnost pretrage</t>
  </si>
  <si>
    <t>1.2.7 Organizovati i sudjelovati na periodičnim sastancima sa predstavnicima pravosuđa iz regiona</t>
  </si>
  <si>
    <t>1.2.8 Promovisati i razvijati praksu podrške svjedocima pri Odjeljenju za podršku svjedocima kao modela rada za entitetske sudove i tužilaštva (prema Strategiji), kroz učešće u svim relevantnim projektima i edukativnim aktivnostima sa drugim pravosudnim organima</t>
  </si>
  <si>
    <t>Procenat riješenih predmeta ratnih zločina</t>
  </si>
  <si>
    <t>Procenat realizovanih mjera i preporuka</t>
  </si>
  <si>
    <t>predmeti ratnih zločina se procesuiraju</t>
  </si>
  <si>
    <t>28 (670)</t>
  </si>
  <si>
    <t>30 (685)</t>
  </si>
  <si>
    <t>32 (700)</t>
  </si>
  <si>
    <t>realizacija usvojenog plana obnavljanja IKT i AV opreme osigurana</t>
  </si>
  <si>
    <t>Procenat izrađenih baza podataka i web aplikacija</t>
  </si>
  <si>
    <t>1.7.3 Unapređenje suradnje sa relevantnim institucijama vezanim za podršku svjedocima</t>
  </si>
  <si>
    <t>suradnja sa relevantnim institucijama vezanim  za podršku svjedocima unaprijeđena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</si>
</sst>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M&quot;;[Red]\-#,##0\ &quot;KM&quot;"/>
    <numFmt numFmtId="164" formatCode="#,##0.00\ &quot;KM&quot;"/>
    <numFmt numFmtId="165" formatCode="#,##0\ &quot;KM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ED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CF93D"/>
        <bgColor indexed="64"/>
      </patternFill>
    </fill>
    <fill>
      <patternFill patternType="solid">
        <fgColor rgb="FF81E3ED"/>
        <bgColor indexed="64"/>
      </patternFill>
    </fill>
    <fill>
      <patternFill patternType="solid">
        <fgColor rgb="FFE4ED6F"/>
        <bgColor indexed="64"/>
      </patternFill>
    </fill>
    <fill>
      <patternFill patternType="solid">
        <fgColor rgb="FFC65D5A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556">
    <xf numFmtId="0" fontId="0" fillId="0" borderId="0" xfId="0"/>
    <xf numFmtId="0" fontId="0" fillId="3" borderId="1" xfId="0" applyFill="1" applyBorder="1"/>
    <xf numFmtId="0" fontId="0" fillId="0" borderId="6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9" fillId="5" borderId="23" xfId="1" applyFont="1" applyFill="1" applyBorder="1" applyAlignment="1">
      <alignment horizontal="center" vertical="center"/>
    </xf>
    <xf numFmtId="0" fontId="2" fillId="5" borderId="23" xfId="1" applyFill="1" applyBorder="1" applyAlignment="1">
      <alignment horizontal="center" vertical="center"/>
    </xf>
    <xf numFmtId="0" fontId="9" fillId="5" borderId="38" xfId="1" applyFont="1" applyFill="1" applyBorder="1" applyAlignment="1">
      <alignment horizontal="center" vertical="center" wrapText="1"/>
    </xf>
    <xf numFmtId="0" fontId="2" fillId="5" borderId="38" xfId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 wrapText="1"/>
    </xf>
    <xf numFmtId="0" fontId="9" fillId="6" borderId="26" xfId="1" applyFont="1" applyFill="1" applyBorder="1" applyAlignment="1">
      <alignment horizontal="center" vertical="center"/>
    </xf>
    <xf numFmtId="0" fontId="2" fillId="6" borderId="23" xfId="1" applyFill="1" applyBorder="1" applyAlignment="1">
      <alignment horizontal="center" vertical="center"/>
    </xf>
    <xf numFmtId="0" fontId="9" fillId="6" borderId="14" xfId="1" applyFont="1" applyFill="1" applyBorder="1" applyAlignment="1">
      <alignment horizontal="center" vertical="center" wrapText="1"/>
    </xf>
    <xf numFmtId="0" fontId="2" fillId="6" borderId="4" xfId="1" applyFill="1" applyBorder="1" applyAlignment="1">
      <alignment horizontal="center" vertical="center"/>
    </xf>
    <xf numFmtId="0" fontId="2" fillId="10" borderId="40" xfId="1" applyFont="1" applyFill="1" applyBorder="1" applyAlignment="1">
      <alignment vertical="center" wrapText="1"/>
    </xf>
    <xf numFmtId="0" fontId="10" fillId="10" borderId="41" xfId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top" wrapText="1"/>
    </xf>
    <xf numFmtId="0" fontId="2" fillId="10" borderId="0" xfId="1" applyFill="1" applyBorder="1" applyAlignment="1">
      <alignment vertical="center" wrapText="1"/>
    </xf>
    <xf numFmtId="0" fontId="10" fillId="10" borderId="42" xfId="1" applyFont="1" applyFill="1" applyBorder="1" applyAlignment="1">
      <alignment horizontal="center" vertical="center" wrapText="1"/>
    </xf>
    <xf numFmtId="0" fontId="2" fillId="10" borderId="46" xfId="1" applyFill="1" applyBorder="1" applyAlignment="1">
      <alignment vertical="center" wrapText="1"/>
    </xf>
    <xf numFmtId="0" fontId="10" fillId="10" borderId="0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top" wrapText="1"/>
    </xf>
    <xf numFmtId="0" fontId="2" fillId="10" borderId="9" xfId="1" applyFill="1" applyBorder="1" applyAlignment="1">
      <alignment vertical="center" wrapText="1"/>
    </xf>
    <xf numFmtId="0" fontId="10" fillId="10" borderId="47" xfId="1" applyFont="1" applyFill="1" applyBorder="1" applyAlignment="1">
      <alignment horizontal="center" vertical="center" wrapText="1"/>
    </xf>
    <xf numFmtId="0" fontId="2" fillId="10" borderId="47" xfId="1" applyFill="1" applyBorder="1" applyAlignment="1">
      <alignment vertical="center" wrapText="1"/>
    </xf>
    <xf numFmtId="0" fontId="1" fillId="5" borderId="13" xfId="0" applyFont="1" applyFill="1" applyBorder="1" applyAlignment="1">
      <alignment vertical="top" wrapText="1"/>
    </xf>
    <xf numFmtId="0" fontId="8" fillId="6" borderId="3" xfId="1" applyFont="1" applyFill="1" applyBorder="1" applyAlignment="1">
      <alignment vertical="top" wrapText="1"/>
    </xf>
    <xf numFmtId="0" fontId="8" fillId="8" borderId="48" xfId="1" applyFont="1" applyFill="1" applyBorder="1" applyAlignment="1">
      <alignment horizontal="left" vertical="center" wrapText="1"/>
    </xf>
    <xf numFmtId="0" fontId="2" fillId="0" borderId="24" xfId="1" applyBorder="1" applyAlignment="1">
      <alignment horizontal="center" vertical="center" wrapText="1"/>
    </xf>
    <xf numFmtId="164" fontId="2" fillId="0" borderId="49" xfId="1" applyNumberFormat="1" applyBorder="1" applyAlignment="1">
      <alignment vertical="center" wrapText="1"/>
    </xf>
    <xf numFmtId="164" fontId="2" fillId="0" borderId="50" xfId="1" applyNumberFormat="1" applyBorder="1" applyAlignment="1">
      <alignment vertical="center" wrapText="1"/>
    </xf>
    <xf numFmtId="164" fontId="2" fillId="0" borderId="51" xfId="1" applyNumberFormat="1" applyBorder="1" applyAlignment="1">
      <alignment vertical="center" wrapText="1"/>
    </xf>
    <xf numFmtId="0" fontId="2" fillId="0" borderId="51" xfId="1" applyBorder="1" applyAlignment="1">
      <alignment vertical="center" wrapText="1"/>
    </xf>
    <xf numFmtId="14" fontId="8" fillId="8" borderId="53" xfId="1" applyNumberFormat="1" applyFont="1" applyFill="1" applyBorder="1" applyAlignment="1">
      <alignment horizontal="left" vertical="center" wrapText="1"/>
    </xf>
    <xf numFmtId="0" fontId="2" fillId="0" borderId="54" xfId="1" applyBorder="1" applyAlignment="1">
      <alignment horizontal="center" vertical="center" wrapText="1"/>
    </xf>
    <xf numFmtId="164" fontId="2" fillId="0" borderId="56" xfId="1" applyNumberFormat="1" applyBorder="1" applyAlignment="1">
      <alignment vertical="center" wrapText="1"/>
    </xf>
    <xf numFmtId="164" fontId="2" fillId="0" borderId="42" xfId="1" applyNumberFormat="1" applyBorder="1" applyAlignment="1">
      <alignment vertical="center" wrapText="1"/>
    </xf>
    <xf numFmtId="0" fontId="2" fillId="0" borderId="45" xfId="1" applyBorder="1" applyAlignment="1">
      <alignment vertical="center" wrapText="1"/>
    </xf>
    <xf numFmtId="0" fontId="8" fillId="8" borderId="53" xfId="1" applyFont="1" applyFill="1" applyBorder="1" applyAlignment="1">
      <alignment horizontal="left" vertical="center" wrapText="1"/>
    </xf>
    <xf numFmtId="0" fontId="8" fillId="8" borderId="30" xfId="1" applyFont="1" applyFill="1" applyBorder="1" applyAlignment="1">
      <alignment horizontal="left" vertical="center" wrapText="1"/>
    </xf>
    <xf numFmtId="0" fontId="2" fillId="0" borderId="31" xfId="1" applyBorder="1" applyAlignment="1">
      <alignment horizontal="center" vertical="center" wrapText="1"/>
    </xf>
    <xf numFmtId="164" fontId="2" fillId="0" borderId="57" xfId="1" applyNumberFormat="1" applyBorder="1" applyAlignment="1">
      <alignment vertical="center" wrapText="1"/>
    </xf>
    <xf numFmtId="164" fontId="2" fillId="0" borderId="58" xfId="1" applyNumberFormat="1" applyBorder="1" applyAlignment="1">
      <alignment vertical="center" wrapText="1"/>
    </xf>
    <xf numFmtId="0" fontId="2" fillId="0" borderId="60" xfId="1" applyBorder="1" applyAlignment="1">
      <alignment vertical="center" wrapText="1"/>
    </xf>
    <xf numFmtId="0" fontId="8" fillId="10" borderId="5" xfId="1" applyFont="1" applyFill="1" applyBorder="1" applyAlignment="1">
      <alignment horizontal="center" vertical="center" wrapText="1"/>
    </xf>
    <xf numFmtId="0" fontId="2" fillId="10" borderId="20" xfId="1" applyFill="1" applyBorder="1" applyAlignment="1">
      <alignment vertical="center" wrapText="1"/>
    </xf>
    <xf numFmtId="0" fontId="10" fillId="10" borderId="21" xfId="1" applyFont="1" applyFill="1" applyBorder="1" applyAlignment="1">
      <alignment horizontal="center" vertical="center" wrapText="1"/>
    </xf>
    <xf numFmtId="0" fontId="2" fillId="10" borderId="21" xfId="1" applyFill="1" applyBorder="1" applyAlignment="1">
      <alignment vertical="center" wrapText="1"/>
    </xf>
    <xf numFmtId="0" fontId="2" fillId="10" borderId="22" xfId="1" applyFill="1" applyBorder="1" applyAlignment="1">
      <alignment vertical="center" wrapText="1"/>
    </xf>
    <xf numFmtId="164" fontId="8" fillId="10" borderId="5" xfId="1" applyNumberFormat="1" applyFont="1" applyFill="1" applyBorder="1" applyAlignment="1">
      <alignment vertical="center" wrapText="1"/>
    </xf>
    <xf numFmtId="164" fontId="8" fillId="10" borderId="1" xfId="1" applyNumberFormat="1" applyFont="1" applyFill="1" applyBorder="1" applyAlignment="1">
      <alignment vertical="center" wrapText="1"/>
    </xf>
    <xf numFmtId="164" fontId="8" fillId="10" borderId="6" xfId="1" applyNumberFormat="1" applyFont="1" applyFill="1" applyBorder="1" applyAlignment="1">
      <alignment vertical="center" wrapText="1"/>
    </xf>
    <xf numFmtId="0" fontId="9" fillId="10" borderId="22" xfId="1" applyFont="1" applyFill="1" applyBorder="1" applyAlignment="1">
      <alignment horizontal="center" vertical="center" wrapText="1"/>
    </xf>
    <xf numFmtId="14" fontId="8" fillId="0" borderId="23" xfId="1" applyNumberFormat="1" applyFont="1" applyBorder="1" applyAlignment="1">
      <alignment horizontal="left" vertical="center" wrapText="1"/>
    </xf>
    <xf numFmtId="0" fontId="8" fillId="0" borderId="53" xfId="1" applyFont="1" applyBorder="1" applyAlignment="1">
      <alignment horizontal="left" vertical="center" wrapText="1"/>
    </xf>
    <xf numFmtId="0" fontId="8" fillId="0" borderId="38" xfId="1" applyFont="1" applyBorder="1" applyAlignment="1">
      <alignment horizontal="left" vertical="center" wrapText="1"/>
    </xf>
    <xf numFmtId="0" fontId="8" fillId="10" borderId="7" xfId="1" applyFont="1" applyFill="1" applyBorder="1" applyAlignment="1">
      <alignment horizontal="left" vertical="center" wrapText="1"/>
    </xf>
    <xf numFmtId="0" fontId="2" fillId="10" borderId="5" xfId="1" applyFill="1" applyBorder="1" applyAlignment="1">
      <alignment vertical="center" wrapText="1"/>
    </xf>
    <xf numFmtId="0" fontId="10" fillId="10" borderId="63" xfId="1" applyFont="1" applyFill="1" applyBorder="1" applyAlignment="1">
      <alignment horizontal="center" vertical="center" wrapText="1"/>
    </xf>
    <xf numFmtId="0" fontId="8" fillId="0" borderId="23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/>
    </xf>
    <xf numFmtId="0" fontId="2" fillId="10" borderId="8" xfId="1" applyFill="1" applyBorder="1" applyAlignment="1">
      <alignment vertical="center" wrapText="1"/>
    </xf>
    <xf numFmtId="0" fontId="2" fillId="10" borderId="64" xfId="1" applyFill="1" applyBorder="1" applyAlignment="1">
      <alignment horizontal="center" vertical="center" wrapText="1"/>
    </xf>
    <xf numFmtId="0" fontId="2" fillId="10" borderId="29" xfId="1" applyFill="1" applyBorder="1" applyAlignment="1">
      <alignment vertical="center" wrapText="1"/>
    </xf>
    <xf numFmtId="0" fontId="2" fillId="10" borderId="33" xfId="1" applyFill="1" applyBorder="1" applyAlignment="1">
      <alignment vertical="center" wrapText="1"/>
    </xf>
    <xf numFmtId="0" fontId="2" fillId="10" borderId="66" xfId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left" vertical="center" wrapText="1"/>
    </xf>
    <xf numFmtId="0" fontId="2" fillId="10" borderId="21" xfId="1" applyFill="1" applyBorder="1" applyAlignment="1">
      <alignment horizontal="center" vertical="center" wrapText="1"/>
    </xf>
    <xf numFmtId="0" fontId="2" fillId="0" borderId="24" xfId="1" applyBorder="1" applyAlignment="1">
      <alignment vertical="center" wrapText="1"/>
    </xf>
    <xf numFmtId="0" fontId="2" fillId="10" borderId="70" xfId="1" applyFill="1" applyBorder="1" applyAlignment="1">
      <alignment vertical="center" wrapText="1"/>
    </xf>
    <xf numFmtId="0" fontId="10" fillId="10" borderId="15" xfId="1" applyFont="1" applyFill="1" applyBorder="1" applyAlignment="1">
      <alignment horizontal="center" vertical="center" wrapText="1"/>
    </xf>
    <xf numFmtId="0" fontId="2" fillId="10" borderId="56" xfId="1" applyFill="1" applyBorder="1" applyAlignment="1">
      <alignment vertical="center" wrapText="1"/>
    </xf>
    <xf numFmtId="0" fontId="10" fillId="10" borderId="43" xfId="1" applyFont="1" applyFill="1" applyBorder="1" applyAlignment="1">
      <alignment horizontal="center" vertical="center" wrapText="1"/>
    </xf>
    <xf numFmtId="0" fontId="2" fillId="10" borderId="65" xfId="1" applyFill="1" applyBorder="1" applyAlignment="1">
      <alignment vertical="center" wrapText="1"/>
    </xf>
    <xf numFmtId="0" fontId="10" fillId="10" borderId="17" xfId="1" applyFont="1" applyFill="1" applyBorder="1" applyAlignment="1">
      <alignment horizontal="center" vertical="center" wrapText="1"/>
    </xf>
    <xf numFmtId="0" fontId="2" fillId="10" borderId="17" xfId="1" applyFill="1" applyBorder="1" applyAlignment="1">
      <alignment vertical="center" wrapText="1"/>
    </xf>
    <xf numFmtId="0" fontId="2" fillId="10" borderId="67" xfId="1" applyFill="1" applyBorder="1" applyAlignment="1">
      <alignment vertical="center" wrapText="1"/>
    </xf>
    <xf numFmtId="0" fontId="10" fillId="10" borderId="68" xfId="1" applyFont="1" applyFill="1" applyBorder="1" applyAlignment="1">
      <alignment horizontal="center" vertical="center" wrapText="1"/>
    </xf>
    <xf numFmtId="0" fontId="2" fillId="10" borderId="68" xfId="1" applyFill="1" applyBorder="1" applyAlignment="1">
      <alignment vertical="center" wrapText="1"/>
    </xf>
    <xf numFmtId="0" fontId="2" fillId="10" borderId="57" xfId="1" applyFill="1" applyBorder="1" applyAlignment="1">
      <alignment vertical="center" wrapText="1"/>
    </xf>
    <xf numFmtId="0" fontId="10" fillId="10" borderId="73" xfId="1" applyFont="1" applyFill="1" applyBorder="1" applyAlignment="1">
      <alignment horizontal="center" vertical="center" wrapText="1"/>
    </xf>
    <xf numFmtId="0" fontId="10" fillId="10" borderId="58" xfId="1" applyFont="1" applyFill="1" applyBorder="1" applyAlignment="1">
      <alignment horizontal="center" vertical="center" wrapText="1"/>
    </xf>
    <xf numFmtId="0" fontId="2" fillId="10" borderId="72" xfId="1" applyFill="1" applyBorder="1" applyAlignment="1">
      <alignment vertical="center" wrapText="1"/>
    </xf>
    <xf numFmtId="0" fontId="2" fillId="10" borderId="74" xfId="1" applyFill="1" applyBorder="1" applyAlignment="1">
      <alignment vertical="center" wrapText="1"/>
    </xf>
    <xf numFmtId="0" fontId="2" fillId="0" borderId="38" xfId="1" applyBorder="1" applyAlignment="1">
      <alignment horizontal="center" vertical="center" wrapText="1"/>
    </xf>
    <xf numFmtId="0" fontId="9" fillId="6" borderId="26" xfId="1" applyFont="1" applyFill="1" applyBorder="1" applyAlignment="1">
      <alignment horizontal="center" vertical="center" wrapText="1"/>
    </xf>
    <xf numFmtId="0" fontId="8" fillId="6" borderId="23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10" fillId="10" borderId="40" xfId="1" applyFont="1" applyFill="1" applyBorder="1" applyAlignment="1">
      <alignment horizontal="center" vertical="center" wrapText="1"/>
    </xf>
    <xf numFmtId="0" fontId="2" fillId="10" borderId="69" xfId="1" applyFill="1" applyBorder="1" applyAlignment="1">
      <alignment vertical="center" wrapText="1"/>
    </xf>
    <xf numFmtId="10" fontId="2" fillId="10" borderId="21" xfId="1" applyNumberFormat="1" applyFill="1" applyBorder="1" applyAlignment="1">
      <alignment vertical="center" wrapText="1"/>
    </xf>
    <xf numFmtId="164" fontId="8" fillId="10" borderId="20" xfId="1" applyNumberFormat="1" applyFont="1" applyFill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2" fillId="0" borderId="13" xfId="1" applyBorder="1" applyAlignment="1">
      <alignment horizontal="center" vertical="center" wrapText="1"/>
    </xf>
    <xf numFmtId="164" fontId="2" fillId="0" borderId="72" xfId="1" applyNumberFormat="1" applyBorder="1" applyAlignment="1">
      <alignment vertical="center" wrapText="1"/>
    </xf>
    <xf numFmtId="164" fontId="2" fillId="0" borderId="73" xfId="1" applyNumberFormat="1" applyBorder="1" applyAlignment="1">
      <alignment vertical="center" wrapText="1"/>
    </xf>
    <xf numFmtId="164" fontId="2" fillId="0" borderId="71" xfId="1" applyNumberFormat="1" applyBorder="1" applyAlignment="1">
      <alignment vertical="center" wrapText="1"/>
    </xf>
    <xf numFmtId="0" fontId="2" fillId="0" borderId="71" xfId="1" applyBorder="1" applyAlignment="1">
      <alignment vertical="center" wrapText="1"/>
    </xf>
    <xf numFmtId="0" fontId="8" fillId="10" borderId="12" xfId="1" applyFont="1" applyFill="1" applyBorder="1" applyAlignment="1">
      <alignment horizontal="left" vertical="center" wrapText="1"/>
    </xf>
    <xf numFmtId="0" fontId="2" fillId="10" borderId="41" xfId="1" applyFill="1" applyBorder="1" applyAlignment="1">
      <alignment horizontal="center" vertical="center" wrapText="1"/>
    </xf>
    <xf numFmtId="0" fontId="2" fillId="10" borderId="68" xfId="1" applyFill="1" applyBorder="1" applyAlignment="1">
      <alignment horizontal="center" vertical="center" wrapText="1"/>
    </xf>
    <xf numFmtId="14" fontId="8" fillId="0" borderId="53" xfId="1" applyNumberFormat="1" applyFont="1" applyBorder="1" applyAlignment="1">
      <alignment horizontal="left" vertical="center" wrapText="1"/>
    </xf>
    <xf numFmtId="0" fontId="2" fillId="0" borderId="14" xfId="1" applyBorder="1" applyAlignment="1">
      <alignment horizontal="center" vertical="center" wrapText="1"/>
    </xf>
    <xf numFmtId="164" fontId="2" fillId="0" borderId="67" xfId="1" applyNumberFormat="1" applyBorder="1" applyAlignment="1">
      <alignment vertical="center" wrapText="1"/>
    </xf>
    <xf numFmtId="164" fontId="2" fillId="0" borderId="68" xfId="1" applyNumberFormat="1" applyBorder="1" applyAlignment="1">
      <alignment horizontal="right" vertical="center" wrapText="1"/>
    </xf>
    <xf numFmtId="164" fontId="2" fillId="0" borderId="68" xfId="1" applyNumberFormat="1" applyBorder="1" applyAlignment="1">
      <alignment vertical="center" wrapText="1"/>
    </xf>
    <xf numFmtId="164" fontId="2" fillId="0" borderId="69" xfId="1" applyNumberFormat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9" fillId="6" borderId="23" xfId="1" applyFont="1" applyFill="1" applyBorder="1" applyAlignment="1">
      <alignment horizontal="center" vertical="center" wrapText="1"/>
    </xf>
    <xf numFmtId="0" fontId="8" fillId="6" borderId="28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8" fillId="10" borderId="14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1" fillId="5" borderId="14" xfId="0" applyFont="1" applyFill="1" applyBorder="1" applyAlignment="1">
      <alignment vertical="top" wrapText="1"/>
    </xf>
    <xf numFmtId="0" fontId="8" fillId="0" borderId="76" xfId="1" applyFont="1" applyBorder="1" applyAlignment="1">
      <alignment horizontal="left" vertical="center" wrapText="1"/>
    </xf>
    <xf numFmtId="0" fontId="2" fillId="0" borderId="33" xfId="1" applyBorder="1" applyAlignment="1">
      <alignment horizontal="center" vertical="center" wrapText="1"/>
    </xf>
    <xf numFmtId="164" fontId="2" fillId="0" borderId="74" xfId="1" applyNumberFormat="1" applyBorder="1" applyAlignment="1">
      <alignment vertical="center" wrapText="1"/>
    </xf>
    <xf numFmtId="164" fontId="2" fillId="0" borderId="47" xfId="1" applyNumberFormat="1" applyBorder="1" applyAlignment="1">
      <alignment vertical="center" wrapText="1"/>
    </xf>
    <xf numFmtId="0" fontId="2" fillId="0" borderId="30" xfId="1" applyBorder="1" applyAlignment="1">
      <alignment vertical="center" wrapText="1"/>
    </xf>
    <xf numFmtId="0" fontId="0" fillId="0" borderId="0" xfId="0" applyBorder="1"/>
    <xf numFmtId="0" fontId="8" fillId="0" borderId="1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left" vertical="center" wrapText="1"/>
    </xf>
    <xf numFmtId="0" fontId="2" fillId="0" borderId="15" xfId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164" fontId="2" fillId="0" borderId="52" xfId="1" applyNumberFormat="1" applyBorder="1" applyAlignment="1">
      <alignment vertical="center" wrapText="1"/>
    </xf>
    <xf numFmtId="164" fontId="2" fillId="0" borderId="46" xfId="1" applyNumberFormat="1" applyBorder="1" applyAlignment="1">
      <alignment vertical="center" wrapText="1"/>
    </xf>
    <xf numFmtId="164" fontId="2" fillId="0" borderId="59" xfId="1" applyNumberFormat="1" applyBorder="1" applyAlignment="1">
      <alignment vertical="center" wrapText="1"/>
    </xf>
    <xf numFmtId="164" fontId="2" fillId="10" borderId="62" xfId="1" applyNumberFormat="1" applyFill="1" applyBorder="1" applyAlignment="1">
      <alignment vertical="center" wrapText="1"/>
    </xf>
    <xf numFmtId="164" fontId="2" fillId="0" borderId="61" xfId="1" applyNumberFormat="1" applyBorder="1" applyAlignment="1">
      <alignment vertical="center" wrapText="1"/>
    </xf>
    <xf numFmtId="164" fontId="2" fillId="0" borderId="75" xfId="1" applyNumberFormat="1" applyBorder="1" applyAlignment="1">
      <alignment vertical="center" wrapText="1"/>
    </xf>
    <xf numFmtId="164" fontId="2" fillId="0" borderId="76" xfId="1" applyNumberFormat="1" applyBorder="1" applyAlignment="1">
      <alignment vertical="center" wrapText="1"/>
    </xf>
    <xf numFmtId="164" fontId="2" fillId="0" borderId="36" xfId="1" applyNumberForma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2" fillId="10" borderId="64" xfId="1" applyNumberFormat="1" applyFill="1" applyBorder="1" applyAlignment="1">
      <alignment vertical="center" wrapText="1"/>
    </xf>
    <xf numFmtId="10" fontId="2" fillId="10" borderId="29" xfId="1" applyNumberFormat="1" applyFill="1" applyBorder="1" applyAlignment="1">
      <alignment vertical="center" wrapText="1"/>
    </xf>
    <xf numFmtId="10" fontId="2" fillId="10" borderId="47" xfId="1" applyNumberFormat="1" applyFill="1" applyBorder="1" applyAlignment="1">
      <alignment vertical="center" wrapText="1"/>
    </xf>
    <xf numFmtId="10" fontId="2" fillId="10" borderId="9" xfId="1" applyNumberFormat="1" applyFill="1" applyBorder="1" applyAlignment="1">
      <alignment vertical="center" wrapText="1"/>
    </xf>
    <xf numFmtId="10" fontId="2" fillId="10" borderId="66" xfId="1" applyNumberFormat="1" applyFill="1" applyBorder="1" applyAlignment="1">
      <alignment vertical="center" wrapText="1"/>
    </xf>
    <xf numFmtId="10" fontId="2" fillId="10" borderId="36" xfId="1" applyNumberFormat="1" applyFill="1" applyBorder="1" applyAlignment="1">
      <alignment vertical="center" wrapText="1"/>
    </xf>
    <xf numFmtId="10" fontId="2" fillId="10" borderId="22" xfId="1" applyNumberFormat="1" applyFill="1" applyBorder="1" applyAlignment="1">
      <alignment vertical="center" wrapText="1"/>
    </xf>
    <xf numFmtId="164" fontId="8" fillId="10" borderId="62" xfId="1" applyNumberFormat="1" applyFont="1" applyFill="1" applyBorder="1" applyAlignment="1">
      <alignment vertical="center" wrapText="1"/>
    </xf>
    <xf numFmtId="164" fontId="8" fillId="10" borderId="75" xfId="1" applyNumberFormat="1" applyFont="1" applyFill="1" applyBorder="1" applyAlignment="1">
      <alignment vertical="center" wrapText="1"/>
    </xf>
    <xf numFmtId="164" fontId="2" fillId="0" borderId="77" xfId="1" applyNumberFormat="1" applyBorder="1" applyAlignment="1">
      <alignment vertical="center" wrapText="1"/>
    </xf>
    <xf numFmtId="164" fontId="2" fillId="0" borderId="78" xfId="1" applyNumberFormat="1" applyBorder="1" applyAlignment="1">
      <alignment vertical="center" wrapText="1"/>
    </xf>
    <xf numFmtId="164" fontId="2" fillId="0" borderId="79" xfId="1" applyNumberFormat="1" applyBorder="1" applyAlignment="1">
      <alignment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164" fontId="8" fillId="10" borderId="6" xfId="1" applyNumberFormat="1" applyFont="1" applyFill="1" applyBorder="1" applyAlignment="1">
      <alignment horizontal="center" vertical="center" wrapText="1"/>
    </xf>
    <xf numFmtId="164" fontId="8" fillId="10" borderId="1" xfId="1" applyNumberFormat="1" applyFont="1" applyFill="1" applyBorder="1" applyAlignment="1">
      <alignment horizontal="center" vertical="center" wrapText="1"/>
    </xf>
    <xf numFmtId="164" fontId="2" fillId="6" borderId="0" xfId="1" applyNumberFormat="1" applyFill="1" applyBorder="1" applyAlignment="1">
      <alignment vertical="center" wrapText="1"/>
    </xf>
    <xf numFmtId="164" fontId="8" fillId="10" borderId="9" xfId="1" applyNumberFormat="1" applyFont="1" applyFill="1" applyBorder="1" applyAlignment="1">
      <alignment vertical="center" wrapText="1"/>
    </xf>
    <xf numFmtId="164" fontId="2" fillId="10" borderId="6" xfId="1" applyNumberFormat="1" applyFill="1" applyBorder="1" applyAlignment="1">
      <alignment vertical="center" wrapText="1"/>
    </xf>
    <xf numFmtId="164" fontId="8" fillId="9" borderId="1" xfId="1" applyNumberFormat="1" applyFont="1" applyFill="1" applyBorder="1" applyAlignment="1">
      <alignment vertical="center" wrapText="1"/>
    </xf>
    <xf numFmtId="164" fontId="2" fillId="0" borderId="66" xfId="1" applyNumberFormat="1" applyBorder="1" applyAlignment="1">
      <alignment vertical="center" wrapText="1"/>
    </xf>
    <xf numFmtId="164" fontId="8" fillId="10" borderId="63" xfId="1" applyNumberFormat="1" applyFont="1" applyFill="1" applyBorder="1" applyAlignment="1">
      <alignment horizontal="center" vertical="center" wrapText="1"/>
    </xf>
    <xf numFmtId="164" fontId="8" fillId="10" borderId="7" xfId="1" applyNumberFormat="1" applyFont="1" applyFill="1" applyBorder="1" applyAlignment="1">
      <alignment horizontal="center" vertical="center" wrapText="1"/>
    </xf>
    <xf numFmtId="0" fontId="9" fillId="10" borderId="7" xfId="1" applyFont="1" applyFill="1" applyBorder="1" applyAlignment="1">
      <alignment horizontal="center" vertical="center" wrapText="1"/>
    </xf>
    <xf numFmtId="164" fontId="2" fillId="10" borderId="9" xfId="1" applyNumberFormat="1" applyFill="1" applyBorder="1" applyAlignment="1">
      <alignment vertical="center" wrapText="1"/>
    </xf>
    <xf numFmtId="0" fontId="9" fillId="10" borderId="10" xfId="1" applyFont="1" applyFill="1" applyBorder="1" applyAlignment="1">
      <alignment horizontal="center" vertical="center" wrapText="1"/>
    </xf>
    <xf numFmtId="164" fontId="2" fillId="0" borderId="29" xfId="1" applyNumberFormat="1" applyBorder="1" applyAlignment="1">
      <alignment vertical="center" wrapText="1"/>
    </xf>
    <xf numFmtId="164" fontId="2" fillId="0" borderId="45" xfId="1" applyNumberFormat="1" applyBorder="1" applyAlignment="1">
      <alignment vertical="center" wrapText="1"/>
    </xf>
    <xf numFmtId="164" fontId="2" fillId="0" borderId="22" xfId="1" applyNumberFormat="1" applyBorder="1" applyAlignment="1">
      <alignment vertical="center" wrapText="1"/>
    </xf>
    <xf numFmtId="164" fontId="2" fillId="0" borderId="20" xfId="1" applyNumberFormat="1" applyBorder="1" applyAlignment="1">
      <alignment vertical="center" wrapText="1"/>
    </xf>
    <xf numFmtId="164" fontId="2" fillId="0" borderId="60" xfId="1" applyNumberFormat="1" applyBorder="1" applyAlignment="1">
      <alignment vertical="center" wrapText="1"/>
    </xf>
    <xf numFmtId="164" fontId="2" fillId="0" borderId="75" xfId="1" applyNumberFormat="1" applyBorder="1" applyAlignment="1">
      <alignment horizontal="right" vertical="center" wrapText="1"/>
    </xf>
    <xf numFmtId="164" fontId="2" fillId="0" borderId="69" xfId="1" applyNumberFormat="1" applyBorder="1" applyAlignment="1">
      <alignment horizontal="right" vertical="center" wrapText="1"/>
    </xf>
    <xf numFmtId="164" fontId="8" fillId="10" borderId="7" xfId="1" applyNumberFormat="1" applyFont="1" applyFill="1" applyBorder="1" applyAlignment="1">
      <alignment vertical="center" wrapText="1"/>
    </xf>
    <xf numFmtId="164" fontId="2" fillId="0" borderId="27" xfId="1" applyNumberFormat="1" applyBorder="1" applyAlignment="1">
      <alignment vertical="center" wrapText="1"/>
    </xf>
    <xf numFmtId="164" fontId="2" fillId="0" borderId="55" xfId="1" applyNumberFormat="1" applyBorder="1" applyAlignment="1">
      <alignment vertical="center" wrapText="1"/>
    </xf>
    <xf numFmtId="164" fontId="2" fillId="0" borderId="39" xfId="1" applyNumberFormat="1" applyBorder="1" applyAlignment="1">
      <alignment vertical="center" wrapText="1"/>
    </xf>
    <xf numFmtId="164" fontId="2" fillId="0" borderId="12" xfId="1" applyNumberFormat="1" applyBorder="1" applyAlignment="1">
      <alignment vertical="center" wrapText="1"/>
    </xf>
    <xf numFmtId="164" fontId="2" fillId="0" borderId="37" xfId="1" applyNumberFormat="1" applyBorder="1" applyAlignment="1">
      <alignment vertical="center" wrapText="1"/>
    </xf>
    <xf numFmtId="164" fontId="2" fillId="0" borderId="34" xfId="1" applyNumberFormat="1" applyBorder="1" applyAlignment="1">
      <alignment vertical="center" wrapText="1"/>
    </xf>
    <xf numFmtId="164" fontId="2" fillId="7" borderId="37" xfId="1" applyNumberFormat="1" applyFill="1" applyBorder="1" applyAlignment="1">
      <alignment vertical="center" wrapText="1"/>
    </xf>
    <xf numFmtId="164" fontId="8" fillId="9" borderId="7" xfId="1" applyNumberFormat="1" applyFont="1" applyFill="1" applyBorder="1" applyAlignment="1">
      <alignment vertical="center" wrapText="1"/>
    </xf>
    <xf numFmtId="164" fontId="2" fillId="0" borderId="10" xfId="1" applyNumberFormat="1" applyBorder="1" applyAlignment="1">
      <alignment vertical="center" wrapText="1"/>
    </xf>
    <xf numFmtId="164" fontId="2" fillId="0" borderId="80" xfId="1" applyNumberFormat="1" applyBorder="1" applyAlignment="1">
      <alignment vertical="center" wrapText="1"/>
    </xf>
    <xf numFmtId="164" fontId="2" fillId="0" borderId="30" xfId="1" applyNumberFormat="1" applyBorder="1" applyAlignment="1">
      <alignment vertical="center" wrapText="1"/>
    </xf>
    <xf numFmtId="0" fontId="2" fillId="10" borderId="22" xfId="1" applyFill="1" applyBorder="1" applyAlignment="1">
      <alignment horizontal="center" vertical="center" wrapText="1"/>
    </xf>
    <xf numFmtId="0" fontId="2" fillId="10" borderId="36" xfId="1" applyFill="1" applyBorder="1" applyAlignment="1">
      <alignment horizontal="center" vertical="center" wrapText="1"/>
    </xf>
    <xf numFmtId="10" fontId="2" fillId="10" borderId="21" xfId="1" applyNumberFormat="1" applyFill="1" applyBorder="1" applyAlignment="1">
      <alignment horizontal="center" vertical="center" wrapText="1"/>
    </xf>
    <xf numFmtId="10" fontId="2" fillId="10" borderId="22" xfId="1" applyNumberFormat="1" applyFill="1" applyBorder="1" applyAlignment="1">
      <alignment horizontal="center" vertical="center" wrapText="1"/>
    </xf>
    <xf numFmtId="0" fontId="2" fillId="10" borderId="17" xfId="1" applyFill="1" applyBorder="1" applyAlignment="1">
      <alignment horizontal="center" vertical="center" wrapText="1"/>
    </xf>
    <xf numFmtId="0" fontId="2" fillId="10" borderId="42" xfId="1" applyFill="1" applyBorder="1" applyAlignment="1">
      <alignment horizontal="center" vertical="center" wrapText="1"/>
    </xf>
    <xf numFmtId="0" fontId="2" fillId="10" borderId="50" xfId="1" applyFill="1" applyBorder="1" applyAlignment="1">
      <alignment horizontal="center" vertical="center" wrapText="1"/>
    </xf>
    <xf numFmtId="0" fontId="2" fillId="10" borderId="10" xfId="1" applyFill="1" applyBorder="1" applyAlignment="1">
      <alignment horizontal="center" vertical="center" wrapText="1"/>
    </xf>
    <xf numFmtId="0" fontId="2" fillId="10" borderId="28" xfId="1" applyFill="1" applyBorder="1" applyAlignment="1">
      <alignment horizontal="center" vertical="center" wrapText="1"/>
    </xf>
    <xf numFmtId="0" fontId="2" fillId="10" borderId="29" xfId="1" applyFill="1" applyBorder="1" applyAlignment="1">
      <alignment horizontal="center" vertical="center" wrapText="1"/>
    </xf>
    <xf numFmtId="0" fontId="2" fillId="10" borderId="44" xfId="1" applyFill="1" applyBorder="1" applyAlignment="1">
      <alignment horizontal="center" vertical="center" wrapText="1"/>
    </xf>
    <xf numFmtId="0" fontId="2" fillId="10" borderId="45" xfId="1" applyFill="1" applyBorder="1" applyAlignment="1">
      <alignment horizontal="center" vertical="center" wrapText="1"/>
    </xf>
    <xf numFmtId="0" fontId="2" fillId="10" borderId="58" xfId="1" applyFill="1" applyBorder="1" applyAlignment="1">
      <alignment horizontal="center" vertical="center" wrapText="1"/>
    </xf>
    <xf numFmtId="0" fontId="2" fillId="10" borderId="71" xfId="1" applyFill="1" applyBorder="1" applyAlignment="1">
      <alignment horizontal="center" vertical="center" wrapText="1"/>
    </xf>
    <xf numFmtId="0" fontId="2" fillId="10" borderId="73" xfId="1" applyFill="1" applyBorder="1" applyAlignment="1">
      <alignment horizontal="center" vertical="center" wrapText="1"/>
    </xf>
    <xf numFmtId="0" fontId="2" fillId="10" borderId="60" xfId="1" applyFill="1" applyBorder="1" applyAlignment="1">
      <alignment horizontal="center" vertical="center" wrapText="1"/>
    </xf>
    <xf numFmtId="0" fontId="2" fillId="10" borderId="19" xfId="1" applyFill="1" applyBorder="1" applyAlignment="1">
      <alignment horizontal="center" vertical="center" wrapText="1"/>
    </xf>
    <xf numFmtId="3" fontId="2" fillId="10" borderId="47" xfId="1" applyNumberFormat="1" applyFill="1" applyBorder="1" applyAlignment="1">
      <alignment horizontal="center" vertical="center" wrapText="1"/>
    </xf>
    <xf numFmtId="0" fontId="2" fillId="10" borderId="47" xfId="1" applyFill="1" applyBorder="1" applyAlignment="1">
      <alignment horizontal="center" vertical="center" wrapText="1"/>
    </xf>
    <xf numFmtId="0" fontId="2" fillId="10" borderId="69" xfId="1" applyFill="1" applyBorder="1" applyAlignment="1">
      <alignment horizontal="center" vertical="center" wrapText="1"/>
    </xf>
    <xf numFmtId="10" fontId="2" fillId="10" borderId="41" xfId="1" applyNumberFormat="1" applyFill="1" applyBorder="1" applyAlignment="1">
      <alignment horizontal="center" vertical="center" wrapText="1"/>
    </xf>
    <xf numFmtId="10" fontId="2" fillId="10" borderId="17" xfId="1" applyNumberFormat="1" applyFill="1" applyBorder="1" applyAlignment="1">
      <alignment horizontal="center" vertical="center" wrapText="1"/>
    </xf>
    <xf numFmtId="10" fontId="2" fillId="10" borderId="29" xfId="1" applyNumberFormat="1" applyFill="1" applyBorder="1" applyAlignment="1">
      <alignment horizontal="center" vertical="center" wrapText="1"/>
    </xf>
    <xf numFmtId="10" fontId="2" fillId="10" borderId="68" xfId="1" applyNumberFormat="1" applyFill="1" applyBorder="1" applyAlignment="1">
      <alignment horizontal="center" vertical="center" wrapText="1"/>
    </xf>
    <xf numFmtId="10" fontId="2" fillId="10" borderId="47" xfId="1" applyNumberFormat="1" applyFill="1" applyBorder="1" applyAlignment="1">
      <alignment horizontal="center" vertical="center" wrapText="1"/>
    </xf>
    <xf numFmtId="10" fontId="2" fillId="10" borderId="69" xfId="1" applyNumberFormat="1" applyFill="1" applyBorder="1" applyAlignment="1">
      <alignment horizontal="center" vertical="center" wrapText="1"/>
    </xf>
    <xf numFmtId="10" fontId="8" fillId="5" borderId="23" xfId="1" applyNumberFormat="1" applyFont="1" applyFill="1" applyBorder="1" applyAlignment="1">
      <alignment horizontal="center" vertical="center"/>
    </xf>
    <xf numFmtId="10" fontId="8" fillId="5" borderId="37" xfId="1" applyNumberFormat="1" applyFont="1" applyFill="1" applyBorder="1" applyAlignment="1">
      <alignment horizontal="center" vertical="center"/>
    </xf>
    <xf numFmtId="10" fontId="8" fillId="5" borderId="38" xfId="1" applyNumberFormat="1" applyFont="1" applyFill="1" applyBorder="1" applyAlignment="1">
      <alignment horizontal="center" vertical="center"/>
    </xf>
    <xf numFmtId="10" fontId="8" fillId="5" borderId="39" xfId="1" applyNumberFormat="1" applyFont="1" applyFill="1" applyBorder="1" applyAlignment="1">
      <alignment horizontal="center" vertical="center"/>
    </xf>
    <xf numFmtId="10" fontId="8" fillId="6" borderId="23" xfId="1" applyNumberFormat="1" applyFont="1" applyFill="1" applyBorder="1" applyAlignment="1">
      <alignment horizontal="center" vertical="center"/>
    </xf>
    <xf numFmtId="10" fontId="8" fillId="6" borderId="2" xfId="1" applyNumberFormat="1" applyFont="1" applyFill="1" applyBorder="1" applyAlignment="1">
      <alignment horizontal="center" vertical="center"/>
    </xf>
    <xf numFmtId="10" fontId="8" fillId="6" borderId="27" xfId="1" applyNumberFormat="1" applyFont="1" applyFill="1" applyBorder="1" applyAlignment="1">
      <alignment horizontal="center" vertical="center"/>
    </xf>
    <xf numFmtId="10" fontId="8" fillId="6" borderId="4" xfId="1" applyNumberFormat="1" applyFont="1" applyFill="1" applyBorder="1" applyAlignment="1">
      <alignment horizontal="center" vertical="center"/>
    </xf>
    <xf numFmtId="10" fontId="8" fillId="6" borderId="30" xfId="1" applyNumberFormat="1" applyFont="1" applyFill="1" applyBorder="1" applyAlignment="1">
      <alignment horizontal="center" vertical="center"/>
    </xf>
    <xf numFmtId="10" fontId="8" fillId="6" borderId="10" xfId="1" applyNumberFormat="1" applyFont="1" applyFill="1" applyBorder="1" applyAlignment="1">
      <alignment horizontal="center" vertical="center"/>
    </xf>
    <xf numFmtId="0" fontId="2" fillId="10" borderId="15" xfId="1" applyFill="1" applyBorder="1" applyAlignment="1">
      <alignment horizontal="center" vertical="center" wrapText="1"/>
    </xf>
    <xf numFmtId="0" fontId="2" fillId="10" borderId="11" xfId="1" applyFill="1" applyBorder="1" applyAlignment="1">
      <alignment horizontal="center" vertical="center" wrapText="1"/>
    </xf>
    <xf numFmtId="0" fontId="2" fillId="10" borderId="43" xfId="1" applyFill="1" applyBorder="1" applyAlignment="1">
      <alignment horizontal="center" vertical="center" wrapText="1"/>
    </xf>
    <xf numFmtId="0" fontId="2" fillId="10" borderId="9" xfId="1" applyFill="1" applyBorder="1" applyAlignment="1">
      <alignment horizontal="center" vertical="center" wrapText="1"/>
    </xf>
    <xf numFmtId="10" fontId="8" fillId="6" borderId="0" xfId="1" applyNumberFormat="1" applyFont="1" applyFill="1" applyBorder="1" applyAlignment="1">
      <alignment horizontal="center" vertical="center" wrapText="1"/>
    </xf>
    <xf numFmtId="10" fontId="8" fillId="6" borderId="23" xfId="1" applyNumberFormat="1" applyFont="1" applyFill="1" applyBorder="1" applyAlignment="1">
      <alignment horizontal="center" vertical="center" wrapText="1"/>
    </xf>
    <xf numFmtId="10" fontId="8" fillId="6" borderId="28" xfId="1" applyNumberFormat="1" applyFont="1" applyFill="1" applyBorder="1" applyAlignment="1">
      <alignment horizontal="center" vertical="center" wrapText="1"/>
    </xf>
    <xf numFmtId="10" fontId="8" fillId="6" borderId="35" xfId="1" applyNumberFormat="1" applyFont="1" applyFill="1" applyBorder="1" applyAlignment="1">
      <alignment horizontal="center" vertical="center" wrapText="1"/>
    </xf>
    <xf numFmtId="10" fontId="8" fillId="6" borderId="4" xfId="1" applyNumberFormat="1" applyFont="1" applyFill="1" applyBorder="1" applyAlignment="1">
      <alignment horizontal="center" vertical="center" wrapText="1"/>
    </xf>
    <xf numFmtId="10" fontId="8" fillId="6" borderId="2" xfId="1" applyNumberFormat="1" applyFont="1" applyFill="1" applyBorder="1" applyAlignment="1">
      <alignment horizontal="center" vertical="center" wrapText="1"/>
    </xf>
    <xf numFmtId="10" fontId="8" fillId="6" borderId="27" xfId="1" applyNumberFormat="1" applyFont="1" applyFill="1" applyBorder="1" applyAlignment="1">
      <alignment horizontal="center" vertical="center" wrapText="1"/>
    </xf>
    <xf numFmtId="10" fontId="8" fillId="6" borderId="30" xfId="1" applyNumberFormat="1" applyFont="1" applyFill="1" applyBorder="1" applyAlignment="1">
      <alignment horizontal="center" vertical="center" wrapText="1"/>
    </xf>
    <xf numFmtId="10" fontId="8" fillId="6" borderId="9" xfId="1" applyNumberFormat="1" applyFont="1" applyFill="1" applyBorder="1" applyAlignment="1">
      <alignment horizontal="center" vertical="center" wrapText="1"/>
    </xf>
    <xf numFmtId="10" fontId="8" fillId="6" borderId="10" xfId="1" applyNumberFormat="1" applyFont="1" applyFill="1" applyBorder="1" applyAlignment="1">
      <alignment horizontal="center" vertical="center" wrapText="1"/>
    </xf>
    <xf numFmtId="164" fontId="8" fillId="10" borderId="9" xfId="1" applyNumberFormat="1" applyFont="1" applyFill="1" applyBorder="1" applyAlignment="1">
      <alignment horizontal="center" vertical="center" wrapText="1"/>
    </xf>
    <xf numFmtId="164" fontId="2" fillId="0" borderId="50" xfId="1" applyNumberFormat="1" applyBorder="1" applyAlignment="1">
      <alignment horizontal="center" vertical="center" wrapText="1"/>
    </xf>
    <xf numFmtId="164" fontId="2" fillId="0" borderId="29" xfId="1" applyNumberFormat="1" applyBorder="1" applyAlignment="1">
      <alignment horizontal="center" vertical="center" wrapText="1"/>
    </xf>
    <xf numFmtId="164" fontId="2" fillId="0" borderId="42" xfId="1" applyNumberFormat="1" applyBorder="1" applyAlignment="1">
      <alignment horizontal="center" vertical="center" wrapText="1"/>
    </xf>
    <xf numFmtId="164" fontId="2" fillId="0" borderId="45" xfId="1" applyNumberFormat="1" applyBorder="1" applyAlignment="1">
      <alignment horizontal="center" vertical="center" wrapText="1"/>
    </xf>
    <xf numFmtId="164" fontId="2" fillId="0" borderId="58" xfId="1" applyNumberFormat="1" applyBorder="1" applyAlignment="1">
      <alignment horizontal="center" vertical="center" wrapText="1"/>
    </xf>
    <xf numFmtId="164" fontId="2" fillId="0" borderId="36" xfId="1" applyNumberFormat="1" applyBorder="1" applyAlignment="1">
      <alignment horizontal="center" vertical="center" wrapText="1"/>
    </xf>
    <xf numFmtId="164" fontId="8" fillId="10" borderId="62" xfId="1" applyNumberFormat="1" applyFont="1" applyFill="1" applyBorder="1" applyAlignment="1">
      <alignment horizontal="center" vertical="center" wrapText="1"/>
    </xf>
    <xf numFmtId="164" fontId="2" fillId="0" borderId="73" xfId="1" applyNumberFormat="1" applyBorder="1" applyAlignment="1">
      <alignment horizontal="center" vertical="center" wrapText="1"/>
    </xf>
    <xf numFmtId="164" fontId="2" fillId="0" borderId="78" xfId="1" applyNumberFormat="1" applyBorder="1" applyAlignment="1">
      <alignment horizontal="center" vertical="center" wrapText="1"/>
    </xf>
    <xf numFmtId="164" fontId="8" fillId="10" borderId="5" xfId="1" applyNumberFormat="1" applyFont="1" applyFill="1" applyBorder="1" applyAlignment="1">
      <alignment horizontal="center" vertical="center" wrapText="1"/>
    </xf>
    <xf numFmtId="164" fontId="2" fillId="0" borderId="52" xfId="1" applyNumberFormat="1" applyBorder="1" applyAlignment="1">
      <alignment horizontal="center" vertical="center" wrapText="1"/>
    </xf>
    <xf numFmtId="164" fontId="2" fillId="0" borderId="59" xfId="1" applyNumberFormat="1" applyBorder="1" applyAlignment="1">
      <alignment horizontal="center" vertical="center" wrapText="1"/>
    </xf>
    <xf numFmtId="164" fontId="2" fillId="0" borderId="46" xfId="1" applyNumberFormat="1" applyBorder="1" applyAlignment="1">
      <alignment horizontal="center" vertical="center" wrapText="1"/>
    </xf>
    <xf numFmtId="164" fontId="2" fillId="0" borderId="61" xfId="1" applyNumberFormat="1" applyBorder="1" applyAlignment="1">
      <alignment horizontal="center" vertical="center" wrapText="1"/>
    </xf>
    <xf numFmtId="164" fontId="2" fillId="0" borderId="12" xfId="1" applyNumberFormat="1" applyBorder="1" applyAlignment="1">
      <alignment horizontal="center" vertical="center" wrapText="1"/>
    </xf>
    <xf numFmtId="164" fontId="2" fillId="0" borderId="37" xfId="1" applyNumberFormat="1" applyBorder="1" applyAlignment="1">
      <alignment horizontal="center" vertical="center" wrapText="1"/>
    </xf>
    <xf numFmtId="164" fontId="2" fillId="0" borderId="39" xfId="1" applyNumberFormat="1" applyBorder="1" applyAlignment="1">
      <alignment horizontal="center" vertical="center" wrapText="1"/>
    </xf>
    <xf numFmtId="164" fontId="2" fillId="0" borderId="77" xfId="1" applyNumberFormat="1" applyBorder="1" applyAlignment="1">
      <alignment horizontal="center" vertical="center" wrapText="1"/>
    </xf>
    <xf numFmtId="164" fontId="2" fillId="0" borderId="51" xfId="1" applyNumberFormat="1" applyBorder="1" applyAlignment="1">
      <alignment horizontal="center" vertical="center" wrapText="1"/>
    </xf>
    <xf numFmtId="164" fontId="2" fillId="0" borderId="71" xfId="1" applyNumberFormat="1" applyBorder="1" applyAlignment="1">
      <alignment horizontal="center" vertical="center" wrapText="1"/>
    </xf>
    <xf numFmtId="164" fontId="2" fillId="0" borderId="60" xfId="1" applyNumberFormat="1" applyBorder="1" applyAlignment="1">
      <alignment horizontal="center" vertical="center" wrapText="1"/>
    </xf>
    <xf numFmtId="164" fontId="2" fillId="0" borderId="69" xfId="1" applyNumberFormat="1" applyBorder="1" applyAlignment="1">
      <alignment horizontal="center" vertical="center" wrapText="1"/>
    </xf>
    <xf numFmtId="0" fontId="2" fillId="10" borderId="67" xfId="1" applyFill="1" applyBorder="1" applyAlignment="1">
      <alignment horizontal="left" vertical="center" wrapText="1"/>
    </xf>
    <xf numFmtId="0" fontId="8" fillId="0" borderId="55" xfId="1" applyFont="1" applyBorder="1" applyAlignment="1">
      <alignment horizontal="left" wrapText="1"/>
    </xf>
    <xf numFmtId="0" fontId="8" fillId="0" borderId="55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left" vertical="center" wrapText="1"/>
    </xf>
    <xf numFmtId="0" fontId="8" fillId="10" borderId="81" xfId="1" applyFont="1" applyFill="1" applyBorder="1" applyAlignment="1">
      <alignment horizontal="left" vertical="center" wrapText="1"/>
    </xf>
    <xf numFmtId="164" fontId="2" fillId="0" borderId="86" xfId="1" applyNumberFormat="1" applyBorder="1" applyAlignment="1">
      <alignment vertical="center" wrapText="1"/>
    </xf>
    <xf numFmtId="164" fontId="2" fillId="0" borderId="87" xfId="1" applyNumberFormat="1" applyBorder="1" applyAlignment="1">
      <alignment vertical="center" wrapText="1"/>
    </xf>
    <xf numFmtId="164" fontId="2" fillId="0" borderId="88" xfId="1" applyNumberFormat="1" applyBorder="1" applyAlignment="1">
      <alignment vertical="center" wrapText="1"/>
    </xf>
    <xf numFmtId="164" fontId="2" fillId="0" borderId="89" xfId="1" applyNumberFormat="1" applyBorder="1" applyAlignment="1">
      <alignment vertical="center" wrapText="1"/>
    </xf>
    <xf numFmtId="0" fontId="2" fillId="0" borderId="82" xfId="1" applyBorder="1" applyAlignment="1">
      <alignment vertical="center" wrapText="1"/>
    </xf>
    <xf numFmtId="164" fontId="8" fillId="10" borderId="0" xfId="1" applyNumberFormat="1" applyFont="1" applyFill="1" applyBorder="1" applyAlignment="1">
      <alignment vertical="center" wrapText="1"/>
    </xf>
    <xf numFmtId="164" fontId="2" fillId="7" borderId="48" xfId="1" applyNumberFormat="1" applyFill="1" applyBorder="1" applyAlignment="1">
      <alignment vertical="center" wrapText="1"/>
    </xf>
    <xf numFmtId="164" fontId="8" fillId="8" borderId="50" xfId="1" applyNumberFormat="1" applyFont="1" applyFill="1" applyBorder="1" applyAlignment="1">
      <alignment horizontal="center" vertical="center" wrapText="1"/>
    </xf>
    <xf numFmtId="164" fontId="8" fillId="8" borderId="25" xfId="1" applyNumberFormat="1" applyFont="1" applyFill="1" applyBorder="1" applyAlignment="1">
      <alignment horizontal="center" vertical="center" wrapText="1"/>
    </xf>
    <xf numFmtId="164" fontId="8" fillId="8" borderId="77" xfId="1" applyNumberFormat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14" fontId="8" fillId="0" borderId="37" xfId="1" applyNumberFormat="1" applyFont="1" applyBorder="1" applyAlignment="1">
      <alignment horizontal="left" vertical="center" wrapText="1"/>
    </xf>
    <xf numFmtId="0" fontId="8" fillId="8" borderId="23" xfId="1" applyFont="1" applyFill="1" applyBorder="1" applyAlignment="1">
      <alignment horizontal="left" vertical="center" wrapText="1"/>
    </xf>
    <xf numFmtId="164" fontId="2" fillId="7" borderId="48" xfId="1" applyNumberFormat="1" applyFont="1" applyFill="1" applyBorder="1" applyAlignment="1">
      <alignment vertical="center" wrapText="1"/>
    </xf>
    <xf numFmtId="164" fontId="2" fillId="8" borderId="50" xfId="1" applyNumberFormat="1" applyFont="1" applyFill="1" applyBorder="1" applyAlignment="1">
      <alignment horizontal="center" vertical="center" wrapText="1"/>
    </xf>
    <xf numFmtId="164" fontId="2" fillId="0" borderId="25" xfId="1" applyNumberFormat="1" applyBorder="1" applyAlignment="1">
      <alignment vertical="center" wrapText="1"/>
    </xf>
    <xf numFmtId="0" fontId="2" fillId="0" borderId="48" xfId="1" applyBorder="1" applyAlignment="1">
      <alignment vertical="center" wrapText="1"/>
    </xf>
    <xf numFmtId="0" fontId="2" fillId="0" borderId="53" xfId="1" applyBorder="1" applyAlignment="1">
      <alignment vertical="center" wrapText="1"/>
    </xf>
    <xf numFmtId="0" fontId="9" fillId="8" borderId="23" xfId="1" applyFont="1" applyFill="1" applyBorder="1" applyAlignment="1">
      <alignment horizontal="center" vertical="center" wrapText="1"/>
    </xf>
    <xf numFmtId="164" fontId="2" fillId="8" borderId="23" xfId="1" applyNumberFormat="1" applyFont="1" applyFill="1" applyBorder="1" applyAlignment="1">
      <alignment horizontal="right" vertical="center" wrapText="1"/>
    </xf>
    <xf numFmtId="0" fontId="2" fillId="8" borderId="26" xfId="1" applyFont="1" applyFill="1" applyBorder="1" applyAlignment="1">
      <alignment horizontal="center" vertical="center" wrapText="1"/>
    </xf>
    <xf numFmtId="164" fontId="2" fillId="8" borderId="70" xfId="1" applyNumberFormat="1" applyFont="1" applyFill="1" applyBorder="1" applyAlignment="1">
      <alignment vertical="center" wrapText="1"/>
    </xf>
    <xf numFmtId="164" fontId="2" fillId="8" borderId="70" xfId="1" applyNumberFormat="1" applyFont="1" applyFill="1" applyBorder="1" applyAlignment="1">
      <alignment horizontal="center" vertical="center" wrapText="1"/>
    </xf>
    <xf numFmtId="164" fontId="2" fillId="8" borderId="50" xfId="1" applyNumberFormat="1" applyFont="1" applyFill="1" applyBorder="1" applyAlignment="1">
      <alignment vertical="center" wrapText="1"/>
    </xf>
    <xf numFmtId="10" fontId="2" fillId="10" borderId="6" xfId="1" applyNumberFormat="1" applyFill="1" applyBorder="1" applyAlignment="1">
      <alignment horizontal="center" vertical="center" wrapText="1"/>
    </xf>
    <xf numFmtId="10" fontId="2" fillId="10" borderId="63" xfId="1" applyNumberFormat="1" applyFill="1" applyBorder="1" applyAlignment="1">
      <alignment horizontal="center" vertical="center" wrapText="1"/>
    </xf>
    <xf numFmtId="3" fontId="2" fillId="10" borderId="36" xfId="1" applyNumberFormat="1" applyFill="1" applyBorder="1" applyAlignment="1">
      <alignment horizontal="center" vertical="center" wrapText="1"/>
    </xf>
    <xf numFmtId="10" fontId="2" fillId="10" borderId="44" xfId="1" applyNumberFormat="1" applyFill="1" applyBorder="1" applyAlignment="1">
      <alignment horizontal="center" vertical="center" wrapText="1"/>
    </xf>
    <xf numFmtId="10" fontId="2" fillId="10" borderId="45" xfId="1" applyNumberFormat="1" applyFill="1" applyBorder="1" applyAlignment="1">
      <alignment horizontal="center" vertical="center" wrapText="1"/>
    </xf>
    <xf numFmtId="164" fontId="8" fillId="14" borderId="2" xfId="1" applyNumberFormat="1" applyFont="1" applyFill="1" applyBorder="1" applyAlignment="1">
      <alignment horizontal="center" vertical="center"/>
    </xf>
    <xf numFmtId="164" fontId="8" fillId="14" borderId="4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8" fillId="6" borderId="4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 wrapText="1"/>
    </xf>
    <xf numFmtId="164" fontId="8" fillId="6" borderId="4" xfId="1" applyNumberFormat="1" applyFont="1" applyFill="1" applyBorder="1" applyAlignment="1">
      <alignment horizontal="center" vertical="center" wrapText="1"/>
    </xf>
    <xf numFmtId="164" fontId="8" fillId="10" borderId="2" xfId="1" applyNumberFormat="1" applyFont="1" applyFill="1" applyBorder="1" applyAlignment="1">
      <alignment horizontal="center" vertical="center" wrapText="1"/>
    </xf>
    <xf numFmtId="164" fontId="8" fillId="10" borderId="3" xfId="1" applyNumberFormat="1" applyFont="1" applyFill="1" applyBorder="1" applyAlignment="1">
      <alignment horizontal="center" vertical="center" wrapText="1"/>
    </xf>
    <xf numFmtId="164" fontId="8" fillId="10" borderId="4" xfId="1" applyNumberFormat="1" applyFont="1" applyFill="1" applyBorder="1" applyAlignment="1">
      <alignment horizontal="center" vertical="center" wrapText="1"/>
    </xf>
    <xf numFmtId="164" fontId="8" fillId="10" borderId="8" xfId="1" applyNumberFormat="1" applyFont="1" applyFill="1" applyBorder="1" applyAlignment="1">
      <alignment horizontal="center" vertical="center" wrapText="1"/>
    </xf>
    <xf numFmtId="164" fontId="8" fillId="10" borderId="14" xfId="1" applyNumberFormat="1" applyFont="1" applyFill="1" applyBorder="1" applyAlignment="1">
      <alignment horizontal="center" vertical="center" wrapText="1"/>
    </xf>
    <xf numFmtId="164" fontId="8" fillId="10" borderId="11" xfId="1" applyNumberFormat="1" applyFont="1" applyFill="1" applyBorder="1" applyAlignment="1">
      <alignment horizontal="center" vertical="center" wrapText="1"/>
    </xf>
    <xf numFmtId="164" fontId="8" fillId="10" borderId="10" xfId="1" applyNumberFormat="1" applyFont="1" applyFill="1" applyBorder="1" applyAlignment="1">
      <alignment horizontal="center" vertical="center" wrapText="1"/>
    </xf>
    <xf numFmtId="6" fontId="8" fillId="5" borderId="2" xfId="1" applyNumberFormat="1" applyFont="1" applyFill="1" applyBorder="1" applyAlignment="1">
      <alignment horizontal="center" vertical="center"/>
    </xf>
    <xf numFmtId="6" fontId="8" fillId="5" borderId="4" xfId="1" applyNumberFormat="1" applyFont="1" applyFill="1" applyBorder="1" applyAlignment="1">
      <alignment horizontal="center" vertical="center"/>
    </xf>
    <xf numFmtId="165" fontId="8" fillId="5" borderId="2" xfId="1" applyNumberFormat="1" applyFont="1" applyFill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 vertical="center"/>
    </xf>
    <xf numFmtId="0" fontId="9" fillId="10" borderId="11" xfId="1" applyFont="1" applyFill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wrapText="1"/>
    </xf>
    <xf numFmtId="0" fontId="9" fillId="10" borderId="10" xfId="1" applyFont="1" applyFill="1" applyBorder="1" applyAlignment="1">
      <alignment horizontal="center" vertical="center" wrapText="1"/>
    </xf>
    <xf numFmtId="0" fontId="2" fillId="0" borderId="26" xfId="1" applyBorder="1" applyAlignment="1">
      <alignment horizontal="left" vertical="center" wrapText="1"/>
    </xf>
    <xf numFmtId="0" fontId="2" fillId="0" borderId="28" xfId="1" applyBorder="1" applyAlignment="1">
      <alignment horizontal="left" vertical="center" wrapText="1"/>
    </xf>
    <xf numFmtId="0" fontId="2" fillId="0" borderId="27" xfId="1" applyBorder="1" applyAlignment="1">
      <alignment horizontal="left" vertical="center" wrapText="1"/>
    </xf>
    <xf numFmtId="0" fontId="2" fillId="0" borderId="54" xfId="1" applyBorder="1" applyAlignment="1">
      <alignment horizontal="left" vertical="center" wrapText="1"/>
    </xf>
    <xf numFmtId="0" fontId="2" fillId="0" borderId="43" xfId="1" applyBorder="1" applyAlignment="1">
      <alignment horizontal="left" vertical="center" wrapText="1"/>
    </xf>
    <xf numFmtId="0" fontId="2" fillId="0" borderId="55" xfId="1" applyBorder="1" applyAlignment="1">
      <alignment horizontal="left" vertical="center" wrapText="1"/>
    </xf>
    <xf numFmtId="0" fontId="2" fillId="0" borderId="33" xfId="1" applyBorder="1" applyAlignment="1">
      <alignment horizontal="left" vertical="center" wrapText="1"/>
    </xf>
    <xf numFmtId="0" fontId="2" fillId="0" borderId="35" xfId="1" applyBorder="1" applyAlignment="1">
      <alignment horizontal="left" vertical="center" wrapText="1"/>
    </xf>
    <xf numFmtId="0" fontId="2" fillId="0" borderId="34" xfId="1" applyBorder="1" applyAlignment="1">
      <alignment horizontal="left" vertical="center" wrapText="1"/>
    </xf>
    <xf numFmtId="164" fontId="8" fillId="10" borderId="12" xfId="1" applyNumberFormat="1" applyFont="1" applyFill="1" applyBorder="1" applyAlignment="1">
      <alignment horizontal="center" vertical="center" wrapText="1"/>
    </xf>
    <xf numFmtId="164" fontId="8" fillId="10" borderId="65" xfId="1" applyNumberFormat="1" applyFont="1" applyFill="1" applyBorder="1" applyAlignment="1">
      <alignment horizontal="center" vertical="center" wrapText="1"/>
    </xf>
    <xf numFmtId="164" fontId="8" fillId="10" borderId="72" xfId="1" applyNumberFormat="1" applyFont="1" applyFill="1" applyBorder="1" applyAlignment="1">
      <alignment horizontal="center" vertical="center" wrapText="1"/>
    </xf>
    <xf numFmtId="164" fontId="8" fillId="10" borderId="67" xfId="1" applyNumberFormat="1" applyFont="1" applyFill="1" applyBorder="1" applyAlignment="1">
      <alignment horizontal="center" vertical="center" wrapText="1"/>
    </xf>
    <xf numFmtId="164" fontId="8" fillId="10" borderId="13" xfId="1" applyNumberFormat="1" applyFont="1" applyFill="1" applyBorder="1" applyAlignment="1">
      <alignment horizontal="center" vertical="center" wrapText="1"/>
    </xf>
    <xf numFmtId="0" fontId="8" fillId="10" borderId="15" xfId="1" applyFont="1" applyFill="1" applyBorder="1" applyAlignment="1">
      <alignment horizontal="center" vertical="top" wrapText="1"/>
    </xf>
    <xf numFmtId="0" fontId="8" fillId="10" borderId="0" xfId="1" applyFont="1" applyFill="1" applyBorder="1" applyAlignment="1">
      <alignment horizontal="center" vertical="top" wrapText="1"/>
    </xf>
    <xf numFmtId="0" fontId="8" fillId="10" borderId="12" xfId="1" applyFont="1" applyFill="1" applyBorder="1" applyAlignment="1">
      <alignment horizontal="center" vertical="top" wrapText="1"/>
    </xf>
    <xf numFmtId="0" fontId="8" fillId="10" borderId="10" xfId="1" applyFont="1" applyFill="1" applyBorder="1" applyAlignment="1">
      <alignment horizontal="center" vertical="top" wrapText="1"/>
    </xf>
    <xf numFmtId="0" fontId="8" fillId="10" borderId="11" xfId="1" applyFont="1" applyFill="1" applyBorder="1" applyAlignment="1">
      <alignment horizontal="center" vertical="center" wrapText="1"/>
    </xf>
    <xf numFmtId="0" fontId="8" fillId="10" borderId="10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8" fillId="10" borderId="4" xfId="1" applyFont="1" applyFill="1" applyBorder="1" applyAlignment="1">
      <alignment horizontal="center" vertical="center" wrapText="1"/>
    </xf>
    <xf numFmtId="164" fontId="8" fillId="9" borderId="11" xfId="1" applyNumberFormat="1" applyFont="1" applyFill="1" applyBorder="1" applyAlignment="1">
      <alignment horizontal="center" vertical="center" wrapText="1"/>
    </xf>
    <xf numFmtId="164" fontId="8" fillId="9" borderId="12" xfId="1" applyNumberFormat="1" applyFont="1" applyFill="1" applyBorder="1" applyAlignment="1">
      <alignment horizontal="center" vertical="center" wrapText="1"/>
    </xf>
    <xf numFmtId="164" fontId="8" fillId="9" borderId="10" xfId="1" applyNumberFormat="1" applyFont="1" applyFill="1" applyBorder="1" applyAlignment="1">
      <alignment horizontal="center" vertical="center" wrapText="1"/>
    </xf>
    <xf numFmtId="164" fontId="2" fillId="10" borderId="8" xfId="1" applyNumberFormat="1" applyFill="1" applyBorder="1" applyAlignment="1">
      <alignment horizontal="center" vertical="center" wrapText="1"/>
    </xf>
    <xf numFmtId="164" fontId="2" fillId="10" borderId="13" xfId="1" applyNumberFormat="1" applyFill="1" applyBorder="1" applyAlignment="1">
      <alignment horizontal="center" vertical="center" wrapText="1"/>
    </xf>
    <xf numFmtId="164" fontId="2" fillId="10" borderId="14" xfId="1" applyNumberFormat="1" applyFill="1" applyBorder="1" applyAlignment="1">
      <alignment horizontal="center" vertical="center" wrapText="1"/>
    </xf>
    <xf numFmtId="0" fontId="8" fillId="10" borderId="9" xfId="1" applyFont="1" applyFill="1" applyBorder="1" applyAlignment="1">
      <alignment horizontal="center" vertical="top" wrapText="1"/>
    </xf>
    <xf numFmtId="0" fontId="8" fillId="10" borderId="12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0" borderId="4" xfId="1" applyFont="1" applyFill="1" applyBorder="1" applyAlignment="1">
      <alignment horizontal="center" vertical="center" wrapText="1"/>
    </xf>
    <xf numFmtId="0" fontId="2" fillId="0" borderId="5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2" fillId="0" borderId="7" xfId="1" applyBorder="1" applyAlignment="1">
      <alignment horizontal="left" vertical="center" wrapText="1"/>
    </xf>
    <xf numFmtId="0" fontId="2" fillId="6" borderId="11" xfId="1" applyFill="1" applyBorder="1" applyAlignment="1">
      <alignment horizontal="center" vertical="center" wrapText="1"/>
    </xf>
    <xf numFmtId="0" fontId="2" fillId="6" borderId="10" xfId="1" applyFill="1" applyBorder="1" applyAlignment="1">
      <alignment horizontal="center" vertical="center" wrapText="1"/>
    </xf>
    <xf numFmtId="164" fontId="8" fillId="11" borderId="2" xfId="1" applyNumberFormat="1" applyFont="1" applyFill="1" applyBorder="1" applyAlignment="1">
      <alignment horizontal="center" vertical="center" wrapText="1"/>
    </xf>
    <xf numFmtId="164" fontId="8" fillId="11" borderId="4" xfId="1" applyNumberFormat="1" applyFont="1" applyFill="1" applyBorder="1" applyAlignment="1">
      <alignment horizontal="center" vertical="center" wrapText="1"/>
    </xf>
    <xf numFmtId="164" fontId="2" fillId="6" borderId="8" xfId="1" applyNumberFormat="1" applyFill="1" applyBorder="1" applyAlignment="1">
      <alignment horizontal="center" vertical="center" wrapText="1"/>
    </xf>
    <xf numFmtId="164" fontId="2" fillId="6" borderId="14" xfId="1" applyNumberFormat="1" applyFill="1" applyBorder="1" applyAlignment="1">
      <alignment horizontal="center" vertical="center" wrapText="1"/>
    </xf>
    <xf numFmtId="164" fontId="8" fillId="6" borderId="15" xfId="1" applyNumberFormat="1" applyFont="1" applyFill="1" applyBorder="1" applyAlignment="1">
      <alignment horizontal="center" vertical="center" wrapText="1"/>
    </xf>
    <xf numFmtId="164" fontId="8" fillId="6" borderId="9" xfId="1" applyNumberFormat="1" applyFont="1" applyFill="1" applyBorder="1" applyAlignment="1">
      <alignment horizontal="center" vertical="center" wrapText="1"/>
    </xf>
    <xf numFmtId="164" fontId="8" fillId="6" borderId="8" xfId="1" applyNumberFormat="1" applyFont="1" applyFill="1" applyBorder="1" applyAlignment="1">
      <alignment horizontal="center" vertical="center" wrapText="1"/>
    </xf>
    <xf numFmtId="164" fontId="8" fillId="6" borderId="14" xfId="1" applyNumberFormat="1" applyFont="1" applyFill="1" applyBorder="1" applyAlignment="1">
      <alignment horizontal="center" vertical="center" wrapText="1"/>
    </xf>
    <xf numFmtId="164" fontId="8" fillId="10" borderId="17" xfId="1" applyNumberFormat="1" applyFont="1" applyFill="1" applyBorder="1" applyAlignment="1">
      <alignment horizontal="center" vertical="center" wrapText="1"/>
    </xf>
    <xf numFmtId="164" fontId="8" fillId="10" borderId="68" xfId="1" applyNumberFormat="1" applyFont="1" applyFill="1" applyBorder="1" applyAlignment="1">
      <alignment horizontal="center" vertical="center" wrapText="1"/>
    </xf>
    <xf numFmtId="164" fontId="8" fillId="10" borderId="19" xfId="1" applyNumberFormat="1" applyFont="1" applyFill="1" applyBorder="1" applyAlignment="1">
      <alignment horizontal="center" vertical="center" wrapText="1"/>
    </xf>
    <xf numFmtId="164" fontId="8" fillId="10" borderId="69" xfId="1" applyNumberFormat="1" applyFont="1" applyFill="1" applyBorder="1" applyAlignment="1">
      <alignment horizontal="center" vertical="center" wrapText="1"/>
    </xf>
    <xf numFmtId="164" fontId="8" fillId="10" borderId="15" xfId="1" applyNumberFormat="1" applyFont="1" applyFill="1" applyBorder="1" applyAlignment="1">
      <alignment horizontal="center" vertical="center" wrapText="1"/>
    </xf>
    <xf numFmtId="164" fontId="8" fillId="10" borderId="9" xfId="1" applyNumberFormat="1" applyFont="1" applyFill="1" applyBorder="1" applyAlignment="1">
      <alignment horizontal="center" vertical="center" wrapText="1"/>
    </xf>
    <xf numFmtId="164" fontId="8" fillId="9" borderId="2" xfId="1" applyNumberFormat="1" applyFont="1" applyFill="1" applyBorder="1" applyAlignment="1">
      <alignment horizontal="center" vertical="center" wrapText="1"/>
    </xf>
    <xf numFmtId="164" fontId="8" fillId="9" borderId="4" xfId="1" applyNumberFormat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top" wrapText="1"/>
    </xf>
    <xf numFmtId="0" fontId="8" fillId="5" borderId="7" xfId="1" applyFont="1" applyFill="1" applyBorder="1" applyAlignment="1">
      <alignment horizontal="center" vertical="top" wrapText="1"/>
    </xf>
    <xf numFmtId="0" fontId="8" fillId="6" borderId="8" xfId="1" applyFont="1" applyFill="1" applyBorder="1" applyAlignment="1">
      <alignment horizontal="center" vertical="top" wrapText="1"/>
    </xf>
    <xf numFmtId="0" fontId="8" fillId="6" borderId="13" xfId="1" applyFont="1" applyFill="1" applyBorder="1" applyAlignment="1">
      <alignment horizontal="center" vertical="top" wrapText="1"/>
    </xf>
    <xf numFmtId="0" fontId="8" fillId="6" borderId="3" xfId="1" applyFont="1" applyFill="1" applyBorder="1" applyAlignment="1">
      <alignment horizontal="center" vertical="top" wrapText="1"/>
    </xf>
    <xf numFmtId="0" fontId="8" fillId="6" borderId="4" xfId="1" applyFont="1" applyFill="1" applyBorder="1" applyAlignment="1">
      <alignment horizontal="center" vertical="top" wrapText="1"/>
    </xf>
    <xf numFmtId="0" fontId="8" fillId="6" borderId="15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13" xfId="1" applyFont="1" applyFill="1" applyBorder="1" applyAlignment="1">
      <alignment horizontal="center" vertical="top" wrapText="1"/>
    </xf>
    <xf numFmtId="0" fontId="8" fillId="10" borderId="14" xfId="1" applyFont="1" applyFill="1" applyBorder="1" applyAlignment="1">
      <alignment horizontal="center" vertical="top" wrapText="1"/>
    </xf>
    <xf numFmtId="164" fontId="8" fillId="10" borderId="0" xfId="1" applyNumberFormat="1" applyFont="1" applyFill="1" applyBorder="1" applyAlignment="1">
      <alignment horizontal="center" vertical="center" wrapText="1"/>
    </xf>
    <xf numFmtId="164" fontId="2" fillId="10" borderId="65" xfId="1" applyNumberFormat="1" applyFill="1" applyBorder="1" applyAlignment="1">
      <alignment horizontal="center" vertical="center" wrapText="1"/>
    </xf>
    <xf numFmtId="164" fontId="2" fillId="10" borderId="72" xfId="1" applyNumberFormat="1" applyFill="1" applyBorder="1" applyAlignment="1">
      <alignment horizontal="center" vertical="center" wrapText="1"/>
    </xf>
    <xf numFmtId="164" fontId="2" fillId="10" borderId="67" xfId="1" applyNumberFormat="1" applyFill="1" applyBorder="1" applyAlignment="1">
      <alignment horizontal="center" vertical="center" wrapText="1"/>
    </xf>
    <xf numFmtId="164" fontId="8" fillId="10" borderId="18" xfId="1" applyNumberFormat="1" applyFont="1" applyFill="1" applyBorder="1" applyAlignment="1">
      <alignment horizontal="center" vertical="center" wrapText="1"/>
    </xf>
    <xf numFmtId="164" fontId="8" fillId="10" borderId="78" xfId="1" applyNumberFormat="1" applyFont="1" applyFill="1" applyBorder="1" applyAlignment="1">
      <alignment horizontal="center" vertical="center" wrapText="1"/>
    </xf>
    <xf numFmtId="164" fontId="8" fillId="10" borderId="79" xfId="1" applyNumberFormat="1" applyFont="1" applyFill="1" applyBorder="1" applyAlignment="1">
      <alignment horizontal="center" vertical="center" wrapText="1"/>
    </xf>
    <xf numFmtId="164" fontId="2" fillId="10" borderId="2" xfId="1" applyNumberFormat="1" applyFill="1" applyBorder="1" applyAlignment="1">
      <alignment horizontal="center" vertical="center" wrapText="1"/>
    </xf>
    <xf numFmtId="164" fontId="2" fillId="10" borderId="3" xfId="1" applyNumberFormat="1" applyFill="1" applyBorder="1" applyAlignment="1">
      <alignment horizontal="center" vertical="center" wrapText="1"/>
    </xf>
    <xf numFmtId="164" fontId="2" fillId="10" borderId="4" xfId="1" applyNumberFormat="1" applyFill="1" applyBorder="1" applyAlignment="1">
      <alignment horizontal="center" vertical="center" wrapText="1"/>
    </xf>
    <xf numFmtId="0" fontId="2" fillId="10" borderId="65" xfId="1" applyFill="1" applyBorder="1" applyAlignment="1">
      <alignment horizontal="left" vertical="center" wrapText="1"/>
    </xf>
    <xf numFmtId="0" fontId="2" fillId="10" borderId="72" xfId="1" applyFill="1" applyBorder="1" applyAlignment="1">
      <alignment horizontal="left" vertical="center" wrapText="1"/>
    </xf>
    <xf numFmtId="0" fontId="2" fillId="10" borderId="67" xfId="1" applyFill="1" applyBorder="1" applyAlignment="1">
      <alignment horizontal="left" vertical="center" wrapText="1"/>
    </xf>
    <xf numFmtId="0" fontId="10" fillId="10" borderId="17" xfId="1" applyFont="1" applyFill="1" applyBorder="1" applyAlignment="1">
      <alignment horizontal="center" vertical="center" wrapText="1"/>
    </xf>
    <xf numFmtId="0" fontId="10" fillId="10" borderId="73" xfId="1" applyFont="1" applyFill="1" applyBorder="1" applyAlignment="1">
      <alignment horizontal="center" vertical="center" wrapText="1"/>
    </xf>
    <xf numFmtId="0" fontId="10" fillId="10" borderId="68" xfId="1" applyFont="1" applyFill="1" applyBorder="1" applyAlignment="1">
      <alignment horizontal="center" vertical="center" wrapText="1"/>
    </xf>
    <xf numFmtId="0" fontId="2" fillId="10" borderId="17" xfId="1" applyFill="1" applyBorder="1" applyAlignment="1">
      <alignment horizontal="center" vertical="center" wrapText="1"/>
    </xf>
    <xf numFmtId="0" fontId="2" fillId="10" borderId="73" xfId="1" applyFill="1" applyBorder="1" applyAlignment="1">
      <alignment horizontal="center" vertical="center" wrapText="1"/>
    </xf>
    <xf numFmtId="0" fontId="2" fillId="10" borderId="68" xfId="1" applyFill="1" applyBorder="1" applyAlignment="1">
      <alignment horizontal="center" vertical="center" wrapText="1"/>
    </xf>
    <xf numFmtId="0" fontId="2" fillId="10" borderId="19" xfId="1" applyFill="1" applyBorder="1" applyAlignment="1">
      <alignment horizontal="center" vertical="center" wrapText="1"/>
    </xf>
    <xf numFmtId="0" fontId="2" fillId="10" borderId="71" xfId="1" applyFill="1" applyBorder="1" applyAlignment="1">
      <alignment horizontal="center" vertical="center" wrapText="1"/>
    </xf>
    <xf numFmtId="0" fontId="2" fillId="10" borderId="69" xfId="1" applyFill="1" applyBorder="1" applyAlignment="1">
      <alignment horizontal="center" vertical="center" wrapText="1"/>
    </xf>
    <xf numFmtId="0" fontId="2" fillId="10" borderId="2" xfId="1" applyFill="1" applyBorder="1" applyAlignment="1">
      <alignment horizontal="center" vertical="center" wrapText="1"/>
    </xf>
    <xf numFmtId="0" fontId="2" fillId="10" borderId="3" xfId="1" applyFill="1" applyBorder="1" applyAlignment="1">
      <alignment horizontal="center" vertical="center" wrapText="1"/>
    </xf>
    <xf numFmtId="0" fontId="2" fillId="10" borderId="4" xfId="1" applyFill="1" applyBorder="1" applyAlignment="1">
      <alignment horizontal="center" vertical="center" wrapText="1"/>
    </xf>
    <xf numFmtId="0" fontId="2" fillId="10" borderId="49" xfId="1" applyFill="1" applyBorder="1" applyAlignment="1">
      <alignment horizontal="left" vertical="center" wrapText="1"/>
    </xf>
    <xf numFmtId="0" fontId="10" fillId="10" borderId="50" xfId="1" applyFont="1" applyFill="1" applyBorder="1" applyAlignment="1">
      <alignment horizontal="center" vertical="center" wrapText="1"/>
    </xf>
    <xf numFmtId="0" fontId="2" fillId="10" borderId="50" xfId="1" applyFill="1" applyBorder="1" applyAlignment="1">
      <alignment horizontal="center" vertical="center" wrapText="1"/>
    </xf>
    <xf numFmtId="0" fontId="2" fillId="10" borderId="51" xfId="1" applyFill="1" applyBorder="1" applyAlignment="1">
      <alignment horizontal="center" vertical="center" wrapText="1"/>
    </xf>
    <xf numFmtId="0" fontId="2" fillId="10" borderId="17" xfId="1" applyFont="1" applyFill="1" applyBorder="1" applyAlignment="1">
      <alignment horizontal="center" vertical="center" wrapText="1"/>
    </xf>
    <xf numFmtId="0" fontId="2" fillId="10" borderId="68" xfId="1" applyFont="1" applyFill="1" applyBorder="1" applyAlignment="1">
      <alignment horizontal="center" vertical="center" wrapText="1"/>
    </xf>
    <xf numFmtId="0" fontId="2" fillId="0" borderId="83" xfId="1" applyBorder="1" applyAlignment="1">
      <alignment horizontal="left" vertical="center" wrapText="1"/>
    </xf>
    <xf numFmtId="0" fontId="2" fillId="0" borderId="84" xfId="1" applyBorder="1" applyAlignment="1">
      <alignment horizontal="left" vertical="center" wrapText="1"/>
    </xf>
    <xf numFmtId="0" fontId="2" fillId="0" borderId="85" xfId="1" applyBorder="1" applyAlignment="1">
      <alignment horizontal="left" vertical="center" wrapText="1"/>
    </xf>
    <xf numFmtId="16" fontId="8" fillId="10" borderId="8" xfId="1" applyNumberFormat="1" applyFont="1" applyFill="1" applyBorder="1" applyAlignment="1">
      <alignment horizontal="center" vertical="top" wrapText="1"/>
    </xf>
    <xf numFmtId="16" fontId="8" fillId="10" borderId="13" xfId="1" applyNumberFormat="1" applyFont="1" applyFill="1" applyBorder="1" applyAlignment="1">
      <alignment horizontal="center" vertical="top" wrapText="1"/>
    </xf>
    <xf numFmtId="16" fontId="8" fillId="10" borderId="14" xfId="1" applyNumberFormat="1" applyFont="1" applyFill="1" applyBorder="1" applyAlignment="1">
      <alignment horizontal="center" vertical="top" wrapText="1"/>
    </xf>
    <xf numFmtId="0" fontId="2" fillId="0" borderId="24" xfId="1" applyBorder="1" applyAlignment="1">
      <alignment horizontal="left" vertical="center" wrapText="1"/>
    </xf>
    <xf numFmtId="0" fontId="2" fillId="0" borderId="25" xfId="1" applyBorder="1" applyAlignment="1">
      <alignment horizontal="left" vertical="center" wrapText="1"/>
    </xf>
    <xf numFmtId="0" fontId="2" fillId="0" borderId="37" xfId="1" applyBorder="1" applyAlignment="1">
      <alignment horizontal="left" vertical="center" wrapText="1"/>
    </xf>
    <xf numFmtId="0" fontId="2" fillId="0" borderId="26" xfId="1" applyBorder="1" applyAlignment="1">
      <alignment vertical="center" wrapText="1"/>
    </xf>
    <xf numFmtId="0" fontId="2" fillId="0" borderId="28" xfId="1" applyBorder="1" applyAlignment="1">
      <alignment vertical="center" wrapText="1"/>
    </xf>
    <xf numFmtId="0" fontId="2" fillId="0" borderId="27" xfId="1" applyBorder="1" applyAlignment="1">
      <alignment vertical="center" wrapText="1"/>
    </xf>
    <xf numFmtId="0" fontId="2" fillId="0" borderId="54" xfId="1" applyBorder="1" applyAlignment="1">
      <alignment vertical="center" wrapText="1"/>
    </xf>
    <xf numFmtId="0" fontId="2" fillId="0" borderId="43" xfId="1" applyBorder="1" applyAlignment="1">
      <alignment vertical="center" wrapText="1"/>
    </xf>
    <xf numFmtId="0" fontId="2" fillId="0" borderId="55" xfId="1" applyBorder="1" applyAlignment="1">
      <alignment vertical="center" wrapText="1"/>
    </xf>
    <xf numFmtId="164" fontId="8" fillId="9" borderId="3" xfId="1" applyNumberFormat="1" applyFont="1" applyFill="1" applyBorder="1" applyAlignment="1">
      <alignment horizontal="center" vertical="center" wrapText="1"/>
    </xf>
    <xf numFmtId="0" fontId="2" fillId="8" borderId="26" xfId="1" applyFill="1" applyBorder="1" applyAlignment="1">
      <alignment horizontal="left" vertical="center" wrapText="1"/>
    </xf>
    <xf numFmtId="0" fontId="2" fillId="8" borderId="28" xfId="1" applyFill="1" applyBorder="1" applyAlignment="1">
      <alignment horizontal="left" vertical="center" wrapText="1"/>
    </xf>
    <xf numFmtId="0" fontId="2" fillId="8" borderId="27" xfId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165" fontId="8" fillId="6" borderId="8" xfId="1" applyNumberFormat="1" applyFont="1" applyFill="1" applyBorder="1" applyAlignment="1">
      <alignment horizontal="center" vertical="center"/>
    </xf>
    <xf numFmtId="165" fontId="8" fillId="6" borderId="14" xfId="1" applyNumberFormat="1" applyFont="1" applyFill="1" applyBorder="1" applyAlignment="1">
      <alignment horizontal="center" vertical="center"/>
    </xf>
    <xf numFmtId="165" fontId="8" fillId="6" borderId="2" xfId="1" applyNumberFormat="1" applyFont="1" applyFill="1" applyBorder="1" applyAlignment="1">
      <alignment horizontal="center" vertical="center"/>
    </xf>
    <xf numFmtId="165" fontId="8" fillId="6" borderId="4" xfId="1" applyNumberFormat="1" applyFont="1" applyFill="1" applyBorder="1" applyAlignment="1">
      <alignment horizontal="center" vertical="center"/>
    </xf>
    <xf numFmtId="165" fontId="8" fillId="11" borderId="2" xfId="1" applyNumberFormat="1" applyFont="1" applyFill="1" applyBorder="1" applyAlignment="1">
      <alignment horizontal="center" vertical="center"/>
    </xf>
    <xf numFmtId="165" fontId="8" fillId="11" borderId="4" xfId="1" applyNumberFormat="1" applyFont="1" applyFill="1" applyBorder="1" applyAlignment="1">
      <alignment horizontal="center" vertical="center"/>
    </xf>
    <xf numFmtId="165" fontId="8" fillId="13" borderId="2" xfId="1" applyNumberFormat="1" applyFont="1" applyFill="1" applyBorder="1" applyAlignment="1">
      <alignment horizontal="center" vertical="center"/>
    </xf>
    <xf numFmtId="165" fontId="8" fillId="13" borderId="4" xfId="1" applyNumberFormat="1" applyFont="1" applyFill="1" applyBorder="1" applyAlignment="1">
      <alignment horizontal="center" vertical="center"/>
    </xf>
    <xf numFmtId="165" fontId="8" fillId="15" borderId="2" xfId="1" applyNumberFormat="1" applyFont="1" applyFill="1" applyBorder="1" applyAlignment="1">
      <alignment horizontal="center" vertical="center"/>
    </xf>
    <xf numFmtId="165" fontId="8" fillId="15" borderId="4" xfId="1" applyNumberFormat="1" applyFont="1" applyFill="1" applyBorder="1" applyAlignment="1">
      <alignment horizontal="center" vertical="center"/>
    </xf>
    <xf numFmtId="165" fontId="8" fillId="12" borderId="13" xfId="1" applyNumberFormat="1" applyFont="1" applyFill="1" applyBorder="1" applyAlignment="1">
      <alignment horizontal="center" vertical="center"/>
    </xf>
    <xf numFmtId="165" fontId="8" fillId="12" borderId="14" xfId="1" applyNumberFormat="1" applyFont="1" applyFill="1" applyBorder="1" applyAlignment="1">
      <alignment horizontal="center" vertical="center"/>
    </xf>
    <xf numFmtId="165" fontId="8" fillId="14" borderId="2" xfId="1" applyNumberFormat="1" applyFont="1" applyFill="1" applyBorder="1" applyAlignment="1">
      <alignment horizontal="center" vertical="center"/>
    </xf>
    <xf numFmtId="165" fontId="8" fillId="14" borderId="4" xfId="1" applyNumberFormat="1" applyFont="1" applyFill="1" applyBorder="1" applyAlignment="1">
      <alignment horizontal="center" vertical="center"/>
    </xf>
    <xf numFmtId="165" fontId="8" fillId="14" borderId="0" xfId="1" applyNumberFormat="1" applyFont="1" applyFill="1" applyBorder="1" applyAlignment="1">
      <alignment horizontal="center" vertical="center"/>
    </xf>
    <xf numFmtId="165" fontId="8" fillId="14" borderId="9" xfId="1" applyNumberFormat="1" applyFont="1" applyFill="1" applyBorder="1" applyAlignment="1">
      <alignment horizontal="center" vertical="center"/>
    </xf>
    <xf numFmtId="165" fontId="8" fillId="14" borderId="12" xfId="1" applyNumberFormat="1" applyFont="1" applyFill="1" applyBorder="1" applyAlignment="1">
      <alignment horizontal="center" vertical="center"/>
    </xf>
    <xf numFmtId="165" fontId="8" fillId="14" borderId="10" xfId="1" applyNumberFormat="1" applyFont="1" applyFill="1" applyBorder="1" applyAlignment="1">
      <alignment horizontal="center" vertical="center"/>
    </xf>
    <xf numFmtId="165" fontId="8" fillId="6" borderId="15" xfId="1" applyNumberFormat="1" applyFont="1" applyFill="1" applyBorder="1" applyAlignment="1">
      <alignment horizontal="center" vertical="center"/>
    </xf>
    <xf numFmtId="165" fontId="8" fillId="6" borderId="9" xfId="1" applyNumberFormat="1" applyFont="1" applyFill="1" applyBorder="1" applyAlignment="1">
      <alignment horizontal="center" vertical="center"/>
    </xf>
    <xf numFmtId="165" fontId="8" fillId="6" borderId="11" xfId="1" applyNumberFormat="1" applyFont="1" applyFill="1" applyBorder="1" applyAlignment="1">
      <alignment horizontal="center" vertical="center"/>
    </xf>
    <xf numFmtId="165" fontId="8" fillId="6" borderId="10" xfId="1" applyNumberFormat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6" fontId="8" fillId="5" borderId="13" xfId="1" applyNumberFormat="1" applyFont="1" applyFill="1" applyBorder="1" applyAlignment="1">
      <alignment horizontal="center" vertical="center"/>
    </xf>
    <xf numFmtId="0" fontId="8" fillId="5" borderId="14" xfId="1" applyNumberFormat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 wrapText="1"/>
    </xf>
    <xf numFmtId="0" fontId="8" fillId="4" borderId="30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 wrapText="1"/>
    </xf>
    <xf numFmtId="0" fontId="8" fillId="4" borderId="31" xfId="1" applyFont="1" applyFill="1" applyBorder="1" applyAlignment="1">
      <alignment horizontal="center" vertical="center" wrapText="1"/>
    </xf>
    <xf numFmtId="0" fontId="8" fillId="4" borderId="28" xfId="1" applyFont="1" applyFill="1" applyBorder="1" applyAlignment="1">
      <alignment horizontal="center" vertical="center" wrapText="1"/>
    </xf>
    <xf numFmtId="0" fontId="8" fillId="4" borderId="35" xfId="1" applyFont="1" applyFill="1" applyBorder="1" applyAlignment="1">
      <alignment horizontal="center" vertical="center"/>
    </xf>
    <xf numFmtId="0" fontId="8" fillId="4" borderId="29" xfId="1" applyFont="1" applyFill="1" applyBorder="1" applyAlignment="1">
      <alignment horizontal="center" vertical="center" wrapText="1"/>
    </xf>
    <xf numFmtId="0" fontId="8" fillId="4" borderId="36" xfId="1" applyFont="1" applyFill="1" applyBorder="1" applyAlignment="1">
      <alignment horizontal="center" vertical="center" wrapText="1"/>
    </xf>
    <xf numFmtId="0" fontId="8" fillId="4" borderId="27" xfId="1" applyFont="1" applyFill="1" applyBorder="1" applyAlignment="1">
      <alignment horizontal="center" vertical="center" wrapText="1"/>
    </xf>
    <xf numFmtId="0" fontId="8" fillId="4" borderId="34" xfId="1" applyFont="1" applyFill="1" applyBorder="1" applyAlignment="1">
      <alignment horizontal="center" vertical="center" wrapText="1"/>
    </xf>
    <xf numFmtId="0" fontId="8" fillId="11" borderId="23" xfId="1" applyFont="1" applyFill="1" applyBorder="1" applyAlignment="1">
      <alignment horizontal="center" vertical="center" wrapText="1"/>
    </xf>
    <xf numFmtId="0" fontId="8" fillId="11" borderId="30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164" fontId="8" fillId="10" borderId="16" xfId="1" applyNumberFormat="1" applyFont="1" applyFill="1" applyBorder="1" applyAlignment="1">
      <alignment horizontal="center" vertical="center" wrapText="1"/>
    </xf>
    <xf numFmtId="164" fontId="8" fillId="10" borderId="75" xfId="1" applyNumberFormat="1" applyFont="1" applyFill="1" applyBorder="1" applyAlignment="1">
      <alignment horizontal="center" vertical="center" wrapText="1"/>
    </xf>
    <xf numFmtId="16" fontId="8" fillId="10" borderId="3" xfId="1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65D5A"/>
      <color rgb="FFE4ED6F"/>
      <color rgb="FFDEE94D"/>
      <color rgb="FF81E3ED"/>
      <color rgb="FFECF93D"/>
      <color rgb="FF99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F243"/>
  <sheetViews>
    <sheetView tabSelected="1" zoomScale="80" zoomScaleNormal="80" workbookViewId="0">
      <selection activeCell="E5" sqref="E5:E6"/>
    </sheetView>
  </sheetViews>
  <sheetFormatPr defaultRowHeight="15" x14ac:dyDescent="0.25"/>
  <cols>
    <col min="1" max="1" width="2.28515625" style="6" customWidth="1"/>
    <col min="2" max="2" width="18" style="6" customWidth="1"/>
    <col min="3" max="3" width="18.28515625" style="6" customWidth="1"/>
    <col min="4" max="4" width="26.85546875" style="6" customWidth="1"/>
    <col min="5" max="5" width="65.28515625" style="6" customWidth="1"/>
    <col min="6" max="6" width="26.42578125" style="6" customWidth="1"/>
    <col min="7" max="7" width="36.140625" style="6" customWidth="1"/>
    <col min="8" max="8" width="12.5703125" style="6" customWidth="1"/>
    <col min="9" max="9" width="12.42578125" style="6" customWidth="1"/>
    <col min="10" max="10" width="12.5703125" style="6" customWidth="1"/>
    <col min="11" max="11" width="13.5703125" style="6" customWidth="1"/>
    <col min="12" max="12" width="12.7109375" style="6" customWidth="1"/>
    <col min="13" max="16" width="16.5703125" style="6" customWidth="1"/>
    <col min="17" max="20" width="16.85546875" style="6" customWidth="1"/>
    <col min="21" max="24" width="17.140625" style="6" customWidth="1"/>
    <col min="25" max="25" width="17.7109375" style="6" customWidth="1"/>
    <col min="26" max="26" width="22.5703125" style="6" hidden="1" customWidth="1"/>
    <col min="27" max="28" width="19.5703125" style="6" customWidth="1"/>
    <col min="29" max="29" width="21.28515625" style="6" customWidth="1"/>
    <col min="30" max="30" width="17.42578125" style="6" customWidth="1"/>
    <col min="31" max="31" width="21" style="6" customWidth="1"/>
    <col min="32" max="32" width="17.7109375" style="6" customWidth="1"/>
    <col min="33" max="16384" width="9.140625" style="6"/>
  </cols>
  <sheetData>
    <row r="1" spans="2:32" ht="15.75" thickBot="1" x14ac:dyDescent="0.3"/>
    <row r="2" spans="2:32" ht="15.75" thickBot="1" x14ac:dyDescent="0.3">
      <c r="B2" s="508" t="s">
        <v>7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10"/>
    </row>
    <row r="3" spans="2:32" ht="15.75" thickBot="1" x14ac:dyDescent="0.3">
      <c r="B3" s="7">
        <v>1</v>
      </c>
      <c r="C3" s="8">
        <v>2</v>
      </c>
      <c r="D3" s="9">
        <v>3</v>
      </c>
      <c r="E3" s="10">
        <v>4</v>
      </c>
      <c r="F3" s="11">
        <v>5</v>
      </c>
      <c r="G3" s="11">
        <v>6</v>
      </c>
      <c r="H3" s="9">
        <v>7</v>
      </c>
      <c r="I3" s="8">
        <v>8</v>
      </c>
      <c r="J3" s="9">
        <v>9</v>
      </c>
      <c r="K3" s="8">
        <v>10</v>
      </c>
      <c r="L3" s="9">
        <v>11</v>
      </c>
      <c r="M3" s="11" t="s">
        <v>397</v>
      </c>
      <c r="N3" s="11" t="s">
        <v>398</v>
      </c>
      <c r="O3" s="11" t="s">
        <v>399</v>
      </c>
      <c r="P3" s="11" t="s">
        <v>400</v>
      </c>
      <c r="Q3" s="9" t="s">
        <v>401</v>
      </c>
      <c r="R3" s="9" t="s">
        <v>402</v>
      </c>
      <c r="S3" s="8" t="s">
        <v>403</v>
      </c>
      <c r="T3" s="9" t="s">
        <v>404</v>
      </c>
      <c r="U3" s="9" t="s">
        <v>405</v>
      </c>
      <c r="V3" s="8" t="s">
        <v>406</v>
      </c>
      <c r="W3" s="9" t="s">
        <v>407</v>
      </c>
      <c r="X3" s="8" t="s">
        <v>408</v>
      </c>
      <c r="Y3" s="9">
        <v>15</v>
      </c>
      <c r="Z3" s="9">
        <v>16</v>
      </c>
      <c r="AA3" s="8">
        <v>17</v>
      </c>
      <c r="AB3" s="8"/>
      <c r="AC3" s="9">
        <v>18</v>
      </c>
      <c r="AD3" s="9">
        <v>19</v>
      </c>
      <c r="AE3" s="12">
        <v>20</v>
      </c>
      <c r="AF3" s="13">
        <v>21</v>
      </c>
    </row>
    <row r="4" spans="2:32" ht="16.5" thickBot="1" x14ac:dyDescent="0.3">
      <c r="B4" s="511"/>
      <c r="C4" s="512"/>
      <c r="D4" s="512"/>
      <c r="E4" s="513"/>
      <c r="F4" s="14"/>
      <c r="G4" s="514" t="s">
        <v>8</v>
      </c>
      <c r="H4" s="515"/>
      <c r="I4" s="515"/>
      <c r="J4" s="515"/>
      <c r="K4" s="515"/>
      <c r="L4" s="516"/>
      <c r="M4" s="514" t="s">
        <v>9</v>
      </c>
      <c r="N4" s="517"/>
      <c r="O4" s="517"/>
      <c r="P4" s="517"/>
      <c r="Q4" s="515"/>
      <c r="R4" s="515"/>
      <c r="S4" s="515"/>
      <c r="T4" s="515"/>
      <c r="U4" s="515"/>
      <c r="V4" s="518"/>
      <c r="W4" s="518"/>
      <c r="X4" s="518"/>
      <c r="Y4" s="516"/>
      <c r="Z4" s="514" t="s">
        <v>10</v>
      </c>
      <c r="AA4" s="515"/>
      <c r="AB4" s="515"/>
      <c r="AC4" s="515"/>
      <c r="AD4" s="515"/>
      <c r="AE4" s="516"/>
      <c r="AF4" s="15"/>
    </row>
    <row r="5" spans="2:32" ht="15" customHeight="1" thickBot="1" x14ac:dyDescent="0.3">
      <c r="B5" s="519" t="s">
        <v>11</v>
      </c>
      <c r="C5" s="521" t="s">
        <v>12</v>
      </c>
      <c r="D5" s="504" t="s">
        <v>13</v>
      </c>
      <c r="E5" s="522" t="s">
        <v>14</v>
      </c>
      <c r="F5" s="524" t="s">
        <v>15</v>
      </c>
      <c r="G5" s="504" t="s">
        <v>16</v>
      </c>
      <c r="H5" s="506" t="s">
        <v>17</v>
      </c>
      <c r="I5" s="504" t="s">
        <v>18</v>
      </c>
      <c r="J5" s="506" t="s">
        <v>19</v>
      </c>
      <c r="K5" s="504" t="s">
        <v>20</v>
      </c>
      <c r="L5" s="504" t="s">
        <v>21</v>
      </c>
      <c r="M5" s="534" t="s">
        <v>391</v>
      </c>
      <c r="N5" s="535"/>
      <c r="O5" s="535"/>
      <c r="P5" s="536"/>
      <c r="Q5" s="534" t="s">
        <v>395</v>
      </c>
      <c r="R5" s="535"/>
      <c r="S5" s="535"/>
      <c r="T5" s="536"/>
      <c r="U5" s="534" t="s">
        <v>396</v>
      </c>
      <c r="V5" s="535"/>
      <c r="W5" s="535"/>
      <c r="X5" s="536"/>
      <c r="Y5" s="530" t="s">
        <v>22</v>
      </c>
      <c r="Z5" s="532" t="s">
        <v>23</v>
      </c>
      <c r="AA5" s="526" t="s">
        <v>23</v>
      </c>
      <c r="AB5" s="537" t="s">
        <v>24</v>
      </c>
      <c r="AC5" s="504" t="s">
        <v>25</v>
      </c>
      <c r="AD5" s="526" t="s">
        <v>26</v>
      </c>
      <c r="AE5" s="504" t="s">
        <v>27</v>
      </c>
      <c r="AF5" s="528" t="s">
        <v>28</v>
      </c>
    </row>
    <row r="6" spans="2:32" ht="40.5" customHeight="1" thickBot="1" x14ac:dyDescent="0.3">
      <c r="B6" s="520"/>
      <c r="C6" s="521"/>
      <c r="D6" s="505"/>
      <c r="E6" s="523"/>
      <c r="F6" s="525"/>
      <c r="G6" s="505"/>
      <c r="H6" s="507"/>
      <c r="I6" s="505"/>
      <c r="J6" s="507"/>
      <c r="K6" s="505"/>
      <c r="L6" s="505"/>
      <c r="M6" s="187" t="s">
        <v>392</v>
      </c>
      <c r="N6" s="186" t="s">
        <v>393</v>
      </c>
      <c r="O6" s="186" t="s">
        <v>25</v>
      </c>
      <c r="P6" s="186" t="s">
        <v>394</v>
      </c>
      <c r="Q6" s="187" t="s">
        <v>23</v>
      </c>
      <c r="R6" s="186" t="s">
        <v>393</v>
      </c>
      <c r="S6" s="186" t="s">
        <v>25</v>
      </c>
      <c r="T6" s="186" t="s">
        <v>394</v>
      </c>
      <c r="U6" s="187" t="s">
        <v>23</v>
      </c>
      <c r="V6" s="188" t="s">
        <v>393</v>
      </c>
      <c r="W6" s="188" t="s">
        <v>25</v>
      </c>
      <c r="X6" s="188" t="s">
        <v>394</v>
      </c>
      <c r="Y6" s="531"/>
      <c r="Z6" s="533"/>
      <c r="AA6" s="527"/>
      <c r="AB6" s="538"/>
      <c r="AC6" s="523"/>
      <c r="AD6" s="527"/>
      <c r="AE6" s="523"/>
      <c r="AF6" s="529"/>
    </row>
    <row r="7" spans="2:32" ht="26.25" customHeight="1" x14ac:dyDescent="0.25">
      <c r="B7" s="493" t="s">
        <v>29</v>
      </c>
      <c r="C7" s="496"/>
      <c r="D7" s="496"/>
      <c r="E7" s="497"/>
      <c r="F7" s="500" t="s">
        <v>30</v>
      </c>
      <c r="G7" s="16" t="s">
        <v>31</v>
      </c>
      <c r="H7" s="17" t="s">
        <v>5</v>
      </c>
      <c r="I7" s="246">
        <v>1.0326</v>
      </c>
      <c r="J7" s="246">
        <v>1.0004</v>
      </c>
      <c r="K7" s="246">
        <v>1.0044999999999999</v>
      </c>
      <c r="L7" s="247">
        <v>1.0085999999999999</v>
      </c>
      <c r="M7" s="502">
        <f>M9+M96+M141</f>
        <v>18413000.026290324</v>
      </c>
      <c r="N7" s="340">
        <f>N9+N96+N141</f>
        <v>0</v>
      </c>
      <c r="O7" s="340">
        <f>O9+O96+O141</f>
        <v>404437.34</v>
      </c>
      <c r="P7" s="340">
        <f>P9+P96+P141</f>
        <v>0</v>
      </c>
      <c r="Q7" s="342">
        <f>Q9+Q96+Q141</f>
        <v>19083000.022372883</v>
      </c>
      <c r="R7" s="342">
        <f>R9+R96+R142</f>
        <v>0</v>
      </c>
      <c r="S7" s="342">
        <f>S9+S96+S142</f>
        <v>368000</v>
      </c>
      <c r="T7" s="342">
        <f>T9+T97+T142</f>
        <v>0</v>
      </c>
      <c r="U7" s="342">
        <f>U9+U96+U141</f>
        <v>19219999.959999997</v>
      </c>
      <c r="V7" s="342">
        <f>V9+V97+V142</f>
        <v>0</v>
      </c>
      <c r="W7" s="342">
        <f>W9+W96+W141</f>
        <v>130000</v>
      </c>
      <c r="X7" s="342">
        <f>X9+X141</f>
        <v>0</v>
      </c>
      <c r="Y7" s="478">
        <f>Y9+Y96+Y141</f>
        <v>57618437.348663211</v>
      </c>
      <c r="Z7" s="480">
        <f>$U7+$Q7+$M7</f>
        <v>56716000.008663207</v>
      </c>
      <c r="AA7" s="482">
        <f>AA9+AA96+AA141</f>
        <v>45872976.978663206</v>
      </c>
      <c r="AB7" s="327">
        <f>AB9+AB97+AB141</f>
        <v>0</v>
      </c>
      <c r="AC7" s="484">
        <f>AC9+AC96+AC141</f>
        <v>902437.34000000008</v>
      </c>
      <c r="AD7" s="327">
        <f>X7+T7+P7</f>
        <v>0</v>
      </c>
      <c r="AE7" s="486">
        <f>AA7+AB7+AC7+AD7</f>
        <v>46775414.31866321</v>
      </c>
      <c r="AF7" s="468" t="s">
        <v>32</v>
      </c>
    </row>
    <row r="8" spans="2:32" ht="30" customHeight="1" thickBot="1" x14ac:dyDescent="0.3">
      <c r="B8" s="494"/>
      <c r="C8" s="498"/>
      <c r="D8" s="498"/>
      <c r="E8" s="499"/>
      <c r="F8" s="501"/>
      <c r="G8" s="18" t="s">
        <v>33</v>
      </c>
      <c r="H8" s="19" t="s">
        <v>5</v>
      </c>
      <c r="I8" s="248">
        <v>0.24729999999999999</v>
      </c>
      <c r="J8" s="248">
        <v>0.24229999999999999</v>
      </c>
      <c r="K8" s="248">
        <v>0.22020000000000001</v>
      </c>
      <c r="L8" s="249">
        <v>0.1981</v>
      </c>
      <c r="M8" s="503"/>
      <c r="N8" s="341"/>
      <c r="O8" s="341"/>
      <c r="P8" s="341"/>
      <c r="Q8" s="343"/>
      <c r="R8" s="343"/>
      <c r="S8" s="343"/>
      <c r="T8" s="343"/>
      <c r="U8" s="343"/>
      <c r="V8" s="343"/>
      <c r="W8" s="343"/>
      <c r="X8" s="343"/>
      <c r="Y8" s="479"/>
      <c r="Z8" s="481"/>
      <c r="AA8" s="483"/>
      <c r="AB8" s="328"/>
      <c r="AC8" s="485"/>
      <c r="AD8" s="328"/>
      <c r="AE8" s="487"/>
      <c r="AF8" s="469"/>
    </row>
    <row r="9" spans="2:32" ht="28.5" customHeight="1" x14ac:dyDescent="0.25">
      <c r="B9" s="495"/>
      <c r="C9" s="20" t="s">
        <v>34</v>
      </c>
      <c r="D9" s="410"/>
      <c r="E9" s="411"/>
      <c r="F9" s="414" t="s">
        <v>64</v>
      </c>
      <c r="G9" s="21" t="s">
        <v>31</v>
      </c>
      <c r="H9" s="22" t="s">
        <v>5</v>
      </c>
      <c r="I9" s="250">
        <v>1.0074000000000001</v>
      </c>
      <c r="J9" s="251">
        <v>1.0017</v>
      </c>
      <c r="K9" s="251">
        <v>1.0039</v>
      </c>
      <c r="L9" s="252">
        <v>1.0061</v>
      </c>
      <c r="M9" s="470">
        <f>M11+M23+M32+M35+M41+M44+M47+M53+M60+M70+M79+M88</f>
        <v>9144220.1562903244</v>
      </c>
      <c r="N9" s="329">
        <f>N11+N23+N32+N36+N41+N44+N47+N53+N61+N71+N81+N89</f>
        <v>0</v>
      </c>
      <c r="O9" s="329">
        <f>O11+O23+O32+O35+O41+O44+O47+O53+O60+O70+O79+O88</f>
        <v>404437.34</v>
      </c>
      <c r="P9" s="329">
        <f>P11+P23+P32+P36+P41+P44+P48+P53+P61+P71+P79+P89</f>
        <v>0</v>
      </c>
      <c r="Q9" s="472">
        <f>Q11+Q23+Q32+Q35+Q41+Q44+Q47+Q53+Q60+Q70+Q79+Q88</f>
        <v>9127386.142372882</v>
      </c>
      <c r="R9" s="329">
        <f>R11+R23+R32+R36+R41+R44+R47+R54+R61+R71+R80+R89</f>
        <v>0</v>
      </c>
      <c r="S9" s="329">
        <f>S11+S23+S32+S36+S41+S44+S48+S54+S61+S71+S79+S89</f>
        <v>0</v>
      </c>
      <c r="T9" s="329">
        <f>T11+T23+T32+T36+T41+T44+T47+T54+T61+T70+T80+T89</f>
        <v>0</v>
      </c>
      <c r="U9" s="472">
        <f>U11+U23+U32+U35+U41+U44+U47+U53+U60+U70+U79+U88</f>
        <v>9168480.5299999975</v>
      </c>
      <c r="V9" s="329">
        <f>V11+V23+V32+V35+V41+V44+V48+V54+V61+V71+V80+V89</f>
        <v>0</v>
      </c>
      <c r="W9" s="329">
        <f>W11+W23+W32+W35+W41+W44+W47+W53+W60+W70+W79+W88</f>
        <v>0</v>
      </c>
      <c r="X9" s="329">
        <f>X11++X23+X32+X35+X44+X41+X47+X53+X60+X70+X79+X88</f>
        <v>0</v>
      </c>
      <c r="Y9" s="474">
        <f>SUM(M9:U10)</f>
        <v>27844524.168663204</v>
      </c>
      <c r="Z9" s="476">
        <f>U9+Q9+M9</f>
        <v>27440086.8286632</v>
      </c>
      <c r="AA9" s="329">
        <f>AA11+AA23+AA32+AA35+AA41+AA44+AA47+AA53+AA60+AA70+AA79+AA88</f>
        <v>16597063.798663205</v>
      </c>
      <c r="AB9" s="329">
        <f>AB11+AB23+AB32+AB36+AB41+AB48+AB44+AB53+AB62+AB71+AB80+AB89</f>
        <v>0</v>
      </c>
      <c r="AC9" s="488">
        <f>AC11+AC23+AC32+AC35+AC41+AC44+AC47+AC53+AC60+AC70+AC79+AC88</f>
        <v>404437.34</v>
      </c>
      <c r="AD9" s="329">
        <f>X9+T9+P9</f>
        <v>0</v>
      </c>
      <c r="AE9" s="490">
        <f>AA9+AB9+AC9+AD9</f>
        <v>17001501.138663206</v>
      </c>
      <c r="AF9" s="402" t="s">
        <v>32</v>
      </c>
    </row>
    <row r="10" spans="2:32" ht="30" customHeight="1" thickBot="1" x14ac:dyDescent="0.3">
      <c r="B10" s="495"/>
      <c r="C10" s="407" t="s">
        <v>6</v>
      </c>
      <c r="D10" s="412"/>
      <c r="E10" s="413"/>
      <c r="F10" s="403"/>
      <c r="G10" s="23" t="s">
        <v>33</v>
      </c>
      <c r="H10" s="24" t="s">
        <v>5</v>
      </c>
      <c r="I10" s="253">
        <v>0.11849999999999999</v>
      </c>
      <c r="J10" s="254">
        <v>0.11559999999999999</v>
      </c>
      <c r="K10" s="254">
        <v>0.10589999999999999</v>
      </c>
      <c r="L10" s="255">
        <v>8.8200000000000001E-2</v>
      </c>
      <c r="M10" s="471"/>
      <c r="N10" s="330"/>
      <c r="O10" s="330"/>
      <c r="P10" s="330"/>
      <c r="Q10" s="473"/>
      <c r="R10" s="330"/>
      <c r="S10" s="330"/>
      <c r="T10" s="330"/>
      <c r="U10" s="473"/>
      <c r="V10" s="330"/>
      <c r="W10" s="330"/>
      <c r="X10" s="330"/>
      <c r="Y10" s="475"/>
      <c r="Z10" s="477"/>
      <c r="AA10" s="330"/>
      <c r="AB10" s="330"/>
      <c r="AC10" s="489"/>
      <c r="AD10" s="330"/>
      <c r="AE10" s="491"/>
      <c r="AF10" s="492"/>
    </row>
    <row r="11" spans="2:32" ht="25.5" customHeight="1" x14ac:dyDescent="0.25">
      <c r="B11" s="495"/>
      <c r="C11" s="407"/>
      <c r="D11" s="415" t="s">
        <v>35</v>
      </c>
      <c r="E11" s="365"/>
      <c r="F11" s="367" t="s">
        <v>36</v>
      </c>
      <c r="G11" s="25" t="s">
        <v>37</v>
      </c>
      <c r="H11" s="26" t="s">
        <v>38</v>
      </c>
      <c r="I11" s="110">
        <v>1</v>
      </c>
      <c r="J11" s="256">
        <v>1</v>
      </c>
      <c r="K11" s="110">
        <v>1</v>
      </c>
      <c r="L11" s="257">
        <v>1</v>
      </c>
      <c r="M11" s="333">
        <f t="shared" ref="M11:X11" si="0">SUM(M15:M22)</f>
        <v>1637839.81</v>
      </c>
      <c r="N11" s="333">
        <f t="shared" si="0"/>
        <v>0</v>
      </c>
      <c r="O11" s="333">
        <f t="shared" si="0"/>
        <v>0</v>
      </c>
      <c r="P11" s="333">
        <f t="shared" si="0"/>
        <v>0</v>
      </c>
      <c r="Q11" s="333">
        <f t="shared" si="0"/>
        <v>1846283.65</v>
      </c>
      <c r="R11" s="333">
        <f t="shared" si="0"/>
        <v>0</v>
      </c>
      <c r="S11" s="333">
        <f t="shared" si="0"/>
        <v>0</v>
      </c>
      <c r="T11" s="333">
        <f t="shared" si="0"/>
        <v>0</v>
      </c>
      <c r="U11" s="333">
        <f t="shared" si="0"/>
        <v>1885803.3099999998</v>
      </c>
      <c r="V11" s="333">
        <f t="shared" si="0"/>
        <v>0</v>
      </c>
      <c r="W11" s="333">
        <f t="shared" si="0"/>
        <v>0</v>
      </c>
      <c r="X11" s="333">
        <f t="shared" si="0"/>
        <v>0</v>
      </c>
      <c r="Y11" s="400">
        <f>SUM(M11:U14)</f>
        <v>5369926.7699999996</v>
      </c>
      <c r="Z11" s="333">
        <f>SUM(Z15:Z22)</f>
        <v>5369926.7700000005</v>
      </c>
      <c r="AA11" s="333">
        <f>SUM(AA15:AA22)</f>
        <v>5369926.7700000005</v>
      </c>
      <c r="AB11" s="333">
        <f>SUM(AB15:AB22)</f>
        <v>0</v>
      </c>
      <c r="AC11" s="333">
        <f t="shared" ref="AC11:AD11" si="1">SUM(AC15:AC22)</f>
        <v>0</v>
      </c>
      <c r="AD11" s="333">
        <f t="shared" si="1"/>
        <v>0</v>
      </c>
      <c r="AE11" s="333">
        <f>AA11+AB13+AC11+AD11</f>
        <v>5369926.7700000005</v>
      </c>
      <c r="AF11" s="378" t="s">
        <v>0</v>
      </c>
    </row>
    <row r="12" spans="2:32" ht="15" customHeight="1" x14ac:dyDescent="0.25">
      <c r="B12" s="27"/>
      <c r="C12" s="407"/>
      <c r="D12" s="416"/>
      <c r="E12" s="376"/>
      <c r="F12" s="377"/>
      <c r="G12" s="28" t="s">
        <v>39</v>
      </c>
      <c r="H12" s="29" t="s">
        <v>38</v>
      </c>
      <c r="I12" s="258">
        <v>1</v>
      </c>
      <c r="J12" s="230">
        <v>1</v>
      </c>
      <c r="K12" s="230">
        <v>1</v>
      </c>
      <c r="L12" s="231">
        <v>1</v>
      </c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464"/>
      <c r="Z12" s="334"/>
      <c r="AA12" s="334"/>
      <c r="AB12" s="334"/>
      <c r="AC12" s="334"/>
      <c r="AD12" s="334"/>
      <c r="AE12" s="334"/>
      <c r="AF12" s="379"/>
    </row>
    <row r="13" spans="2:32" ht="14.25" customHeight="1" x14ac:dyDescent="0.25">
      <c r="B13" s="27"/>
      <c r="C13" s="407"/>
      <c r="D13" s="416"/>
      <c r="E13" s="376"/>
      <c r="F13" s="377"/>
      <c r="G13" s="30" t="s">
        <v>40</v>
      </c>
      <c r="H13" s="31" t="s">
        <v>38</v>
      </c>
      <c r="I13" s="230">
        <v>7</v>
      </c>
      <c r="J13" s="230">
        <v>8</v>
      </c>
      <c r="K13" s="230">
        <v>9</v>
      </c>
      <c r="L13" s="231">
        <v>10</v>
      </c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464"/>
      <c r="Z13" s="334"/>
      <c r="AA13" s="334"/>
      <c r="AB13" s="334"/>
      <c r="AC13" s="334"/>
      <c r="AD13" s="334"/>
      <c r="AE13" s="334"/>
      <c r="AF13" s="379"/>
    </row>
    <row r="14" spans="2:32" ht="17.25" customHeight="1" thickBot="1" x14ac:dyDescent="0.3">
      <c r="B14" s="27"/>
      <c r="C14" s="32"/>
      <c r="D14" s="416"/>
      <c r="E14" s="366"/>
      <c r="F14" s="368"/>
      <c r="G14" s="33" t="s">
        <v>41</v>
      </c>
      <c r="H14" s="34" t="s">
        <v>38</v>
      </c>
      <c r="I14" s="238">
        <v>1</v>
      </c>
      <c r="J14" s="259">
        <v>1</v>
      </c>
      <c r="K14" s="238">
        <v>1</v>
      </c>
      <c r="L14" s="227">
        <v>1</v>
      </c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401"/>
      <c r="Z14" s="335"/>
      <c r="AA14" s="335"/>
      <c r="AB14" s="335"/>
      <c r="AC14" s="335"/>
      <c r="AD14" s="335"/>
      <c r="AE14" s="335"/>
      <c r="AF14" s="380"/>
    </row>
    <row r="15" spans="2:32" ht="38.25" customHeight="1" x14ac:dyDescent="0.25">
      <c r="B15" s="36"/>
      <c r="C15" s="37"/>
      <c r="D15" s="416"/>
      <c r="E15" s="38" t="s">
        <v>42</v>
      </c>
      <c r="F15" s="39" t="s">
        <v>43</v>
      </c>
      <c r="G15" s="458" t="s">
        <v>44</v>
      </c>
      <c r="H15" s="459"/>
      <c r="I15" s="459"/>
      <c r="J15" s="459"/>
      <c r="K15" s="459"/>
      <c r="L15" s="460"/>
      <c r="M15" s="40">
        <v>142420.85304347827</v>
      </c>
      <c r="N15" s="140"/>
      <c r="O15" s="140"/>
      <c r="P15" s="201"/>
      <c r="Q15" s="140">
        <v>136761.75</v>
      </c>
      <c r="R15" s="41"/>
      <c r="S15" s="41"/>
      <c r="T15" s="201"/>
      <c r="U15" s="140">
        <v>195083.1</v>
      </c>
      <c r="V15" s="183"/>
      <c r="W15" s="183"/>
      <c r="X15" s="201"/>
      <c r="Y15" s="215">
        <f>SUM(M15:U15)</f>
        <v>474265.70304347831</v>
      </c>
      <c r="Z15" s="140">
        <f>$U15+$Q15+$M15</f>
        <v>474265.70304347825</v>
      </c>
      <c r="AA15" s="41">
        <f>$U15+$Q15+$M15</f>
        <v>474265.70304347825</v>
      </c>
      <c r="AB15" s="41"/>
      <c r="AC15" s="41"/>
      <c r="AD15" s="201"/>
      <c r="AE15" s="213">
        <f>SUM(AA15:AD15)</f>
        <v>474265.70304347825</v>
      </c>
      <c r="AF15" s="43"/>
    </row>
    <row r="16" spans="2:32" ht="39.75" customHeight="1" x14ac:dyDescent="0.25">
      <c r="B16" s="36"/>
      <c r="C16" s="37"/>
      <c r="D16" s="416"/>
      <c r="E16" s="44" t="s">
        <v>45</v>
      </c>
      <c r="F16" s="45" t="s">
        <v>363</v>
      </c>
      <c r="G16" s="461" t="s">
        <v>46</v>
      </c>
      <c r="H16" s="462"/>
      <c r="I16" s="462"/>
      <c r="J16" s="462"/>
      <c r="K16" s="462"/>
      <c r="L16" s="463"/>
      <c r="M16" s="46">
        <v>783314.69173913053</v>
      </c>
      <c r="N16" s="141"/>
      <c r="O16" s="141"/>
      <c r="P16" s="202"/>
      <c r="Q16" s="141">
        <v>752189.63</v>
      </c>
      <c r="R16" s="47"/>
      <c r="S16" s="47"/>
      <c r="T16" s="202"/>
      <c r="U16" s="141">
        <v>780332.41</v>
      </c>
      <c r="V16" s="183"/>
      <c r="W16" s="183"/>
      <c r="X16" s="42"/>
      <c r="Y16" s="215">
        <f t="shared" ref="Y16:Y22" si="2">SUM(M16:U16)</f>
        <v>2315836.7317391308</v>
      </c>
      <c r="Z16" s="140">
        <f t="shared" ref="Z16:AA22" si="3">$U16+$Q16+$M16</f>
        <v>2315836.7317391308</v>
      </c>
      <c r="AA16" s="41">
        <f t="shared" si="3"/>
        <v>2315836.7317391308</v>
      </c>
      <c r="AB16" s="47"/>
      <c r="AC16" s="47"/>
      <c r="AD16" s="202"/>
      <c r="AE16" s="213">
        <f t="shared" ref="AE16:AE22" si="4">SUM(AA16:AD16)</f>
        <v>2315836.7317391308</v>
      </c>
      <c r="AF16" s="48"/>
    </row>
    <row r="17" spans="2:32" ht="53.25" customHeight="1" x14ac:dyDescent="0.25">
      <c r="B17" s="36"/>
      <c r="C17" s="37"/>
      <c r="D17" s="416"/>
      <c r="E17" s="44" t="s">
        <v>47</v>
      </c>
      <c r="F17" s="45" t="s">
        <v>43</v>
      </c>
      <c r="G17" s="350" t="s">
        <v>48</v>
      </c>
      <c r="H17" s="351"/>
      <c r="I17" s="351"/>
      <c r="J17" s="351"/>
      <c r="K17" s="351"/>
      <c r="L17" s="352"/>
      <c r="M17" s="46">
        <v>213631.27956521738</v>
      </c>
      <c r="N17" s="141"/>
      <c r="O17" s="141"/>
      <c r="P17" s="202"/>
      <c r="Q17" s="141">
        <v>341904.38</v>
      </c>
      <c r="R17" s="47"/>
      <c r="S17" s="47"/>
      <c r="T17" s="202"/>
      <c r="U17" s="141">
        <v>325138.5</v>
      </c>
      <c r="V17" s="183"/>
      <c r="W17" s="183"/>
      <c r="X17" s="42"/>
      <c r="Y17" s="215">
        <f t="shared" si="2"/>
        <v>880674.15956521733</v>
      </c>
      <c r="Z17" s="140">
        <f t="shared" si="3"/>
        <v>880674.15956521733</v>
      </c>
      <c r="AA17" s="41">
        <f t="shared" si="3"/>
        <v>880674.15956521733</v>
      </c>
      <c r="AB17" s="47"/>
      <c r="AC17" s="47"/>
      <c r="AD17" s="202"/>
      <c r="AE17" s="213">
        <f t="shared" si="4"/>
        <v>880674.15956521733</v>
      </c>
      <c r="AF17" s="48"/>
    </row>
    <row r="18" spans="2:32" ht="25.5" x14ac:dyDescent="0.25">
      <c r="B18" s="36"/>
      <c r="C18" s="37"/>
      <c r="D18" s="416"/>
      <c r="E18" s="49" t="s">
        <v>49</v>
      </c>
      <c r="F18" s="45" t="s">
        <v>50</v>
      </c>
      <c r="G18" s="350" t="s">
        <v>51</v>
      </c>
      <c r="H18" s="351"/>
      <c r="I18" s="351"/>
      <c r="J18" s="351"/>
      <c r="K18" s="351"/>
      <c r="L18" s="352"/>
      <c r="M18" s="46">
        <v>53407.819891304345</v>
      </c>
      <c r="N18" s="141"/>
      <c r="O18" s="141"/>
      <c r="P18" s="202"/>
      <c r="Q18" s="141">
        <v>68380.88</v>
      </c>
      <c r="R18" s="47"/>
      <c r="S18" s="47"/>
      <c r="T18" s="202"/>
      <c r="U18" s="141">
        <v>65027.7</v>
      </c>
      <c r="V18" s="183"/>
      <c r="W18" s="183"/>
      <c r="X18" s="42"/>
      <c r="Y18" s="215">
        <f t="shared" si="2"/>
        <v>186816.39989130435</v>
      </c>
      <c r="Z18" s="140">
        <f t="shared" si="3"/>
        <v>186816.39989130438</v>
      </c>
      <c r="AA18" s="41">
        <f t="shared" si="3"/>
        <v>186816.39989130438</v>
      </c>
      <c r="AB18" s="47"/>
      <c r="AC18" s="47"/>
      <c r="AD18" s="202"/>
      <c r="AE18" s="213">
        <f t="shared" si="4"/>
        <v>186816.39989130438</v>
      </c>
      <c r="AF18" s="48"/>
    </row>
    <row r="19" spans="2:32" ht="25.5" x14ac:dyDescent="0.25">
      <c r="B19" s="36"/>
      <c r="C19" s="37"/>
      <c r="D19" s="416"/>
      <c r="E19" s="49" t="s">
        <v>52</v>
      </c>
      <c r="F19" s="45" t="s">
        <v>53</v>
      </c>
      <c r="G19" s="350" t="s">
        <v>54</v>
      </c>
      <c r="H19" s="351"/>
      <c r="I19" s="351"/>
      <c r="J19" s="351"/>
      <c r="K19" s="351"/>
      <c r="L19" s="352"/>
      <c r="M19" s="46">
        <v>213631.27956521738</v>
      </c>
      <c r="N19" s="141"/>
      <c r="O19" s="141"/>
      <c r="P19" s="202"/>
      <c r="Q19" s="141">
        <v>205142.63</v>
      </c>
      <c r="R19" s="47"/>
      <c r="S19" s="47"/>
      <c r="T19" s="202"/>
      <c r="U19" s="141">
        <v>195083.1</v>
      </c>
      <c r="V19" s="183"/>
      <c r="W19" s="183"/>
      <c r="X19" s="42"/>
      <c r="Y19" s="215">
        <f t="shared" si="2"/>
        <v>613857.00956521742</v>
      </c>
      <c r="Z19" s="140">
        <f t="shared" si="3"/>
        <v>613857.00956521742</v>
      </c>
      <c r="AA19" s="41">
        <f t="shared" si="3"/>
        <v>613857.00956521742</v>
      </c>
      <c r="AB19" s="47"/>
      <c r="AC19" s="47"/>
      <c r="AD19" s="202"/>
      <c r="AE19" s="213">
        <f t="shared" si="4"/>
        <v>613857.00956521742</v>
      </c>
      <c r="AF19" s="48"/>
    </row>
    <row r="20" spans="2:32" ht="38.25" customHeight="1" x14ac:dyDescent="0.25">
      <c r="B20" s="36"/>
      <c r="C20" s="37"/>
      <c r="D20" s="416"/>
      <c r="E20" s="49" t="s">
        <v>55</v>
      </c>
      <c r="F20" s="45" t="s">
        <v>56</v>
      </c>
      <c r="G20" s="350" t="s">
        <v>57</v>
      </c>
      <c r="H20" s="351"/>
      <c r="I20" s="351"/>
      <c r="J20" s="351"/>
      <c r="K20" s="351"/>
      <c r="L20" s="352"/>
      <c r="M20" s="46">
        <v>89013.033152173914</v>
      </c>
      <c r="N20" s="141"/>
      <c r="O20" s="141"/>
      <c r="P20" s="202"/>
      <c r="Q20" s="141">
        <v>136761.75</v>
      </c>
      <c r="R20" s="47"/>
      <c r="S20" s="47"/>
      <c r="T20" s="202"/>
      <c r="U20" s="141">
        <v>130055.4</v>
      </c>
      <c r="V20" s="183"/>
      <c r="W20" s="183"/>
      <c r="X20" s="42"/>
      <c r="Y20" s="215">
        <f t="shared" si="2"/>
        <v>355830.18315217388</v>
      </c>
      <c r="Z20" s="140">
        <f t="shared" si="3"/>
        <v>355830.18315217394</v>
      </c>
      <c r="AA20" s="41">
        <f t="shared" si="3"/>
        <v>355830.18315217394</v>
      </c>
      <c r="AB20" s="47"/>
      <c r="AC20" s="47"/>
      <c r="AD20" s="202"/>
      <c r="AE20" s="213">
        <f t="shared" si="4"/>
        <v>355830.18315217394</v>
      </c>
      <c r="AF20" s="48"/>
    </row>
    <row r="21" spans="2:32" ht="25.5" x14ac:dyDescent="0.25">
      <c r="B21" s="36"/>
      <c r="C21" s="37"/>
      <c r="D21" s="416"/>
      <c r="E21" s="49" t="s">
        <v>58</v>
      </c>
      <c r="F21" s="45" t="s">
        <v>56</v>
      </c>
      <c r="G21" s="350" t="s">
        <v>59</v>
      </c>
      <c r="H21" s="351"/>
      <c r="I21" s="351"/>
      <c r="J21" s="351"/>
      <c r="K21" s="351"/>
      <c r="L21" s="352"/>
      <c r="M21" s="46">
        <v>128178.76773913045</v>
      </c>
      <c r="N21" s="141"/>
      <c r="O21" s="141"/>
      <c r="P21" s="202"/>
      <c r="Q21" s="141">
        <v>136761.75</v>
      </c>
      <c r="R21" s="47"/>
      <c r="S21" s="47"/>
      <c r="T21" s="202"/>
      <c r="U21" s="141">
        <v>130055.4</v>
      </c>
      <c r="V21" s="183"/>
      <c r="W21" s="183"/>
      <c r="X21" s="42"/>
      <c r="Y21" s="215">
        <f t="shared" si="2"/>
        <v>394995.91773913044</v>
      </c>
      <c r="Z21" s="140">
        <f t="shared" si="3"/>
        <v>394995.91773913044</v>
      </c>
      <c r="AA21" s="41">
        <f t="shared" si="3"/>
        <v>394995.91773913044</v>
      </c>
      <c r="AB21" s="47"/>
      <c r="AC21" s="47"/>
      <c r="AD21" s="202"/>
      <c r="AE21" s="213">
        <f t="shared" si="4"/>
        <v>394995.91773913044</v>
      </c>
      <c r="AF21" s="48"/>
    </row>
    <row r="22" spans="2:32" ht="27" customHeight="1" thickBot="1" x14ac:dyDescent="0.3">
      <c r="B22" s="36"/>
      <c r="C22" s="37"/>
      <c r="D22" s="417"/>
      <c r="E22" s="50" t="s">
        <v>60</v>
      </c>
      <c r="F22" s="51" t="s">
        <v>61</v>
      </c>
      <c r="G22" s="353" t="s">
        <v>62</v>
      </c>
      <c r="H22" s="354"/>
      <c r="I22" s="354"/>
      <c r="J22" s="354"/>
      <c r="K22" s="354"/>
      <c r="L22" s="355"/>
      <c r="M22" s="52">
        <v>14242.085304347827</v>
      </c>
      <c r="N22" s="142"/>
      <c r="O22" s="142"/>
      <c r="P22" s="147"/>
      <c r="Q22" s="142">
        <v>68380.88</v>
      </c>
      <c r="R22" s="53"/>
      <c r="S22" s="53"/>
      <c r="T22" s="147"/>
      <c r="U22" s="142">
        <v>65027.7</v>
      </c>
      <c r="V22" s="184"/>
      <c r="W22" s="184"/>
      <c r="X22" s="117"/>
      <c r="Y22" s="215">
        <f t="shared" si="2"/>
        <v>147650.66530434781</v>
      </c>
      <c r="Z22" s="140">
        <f t="shared" si="3"/>
        <v>147650.66530434784</v>
      </c>
      <c r="AA22" s="41">
        <f t="shared" si="3"/>
        <v>147650.66530434784</v>
      </c>
      <c r="AB22" s="53"/>
      <c r="AC22" s="53"/>
      <c r="AD22" s="147"/>
      <c r="AE22" s="213">
        <f t="shared" si="4"/>
        <v>147650.66530434784</v>
      </c>
      <c r="AF22" s="54"/>
    </row>
    <row r="23" spans="2:32" ht="39.75" customHeight="1" thickBot="1" x14ac:dyDescent="0.3">
      <c r="B23" s="36"/>
      <c r="C23" s="37"/>
      <c r="D23" s="452" t="s">
        <v>63</v>
      </c>
      <c r="E23" s="297"/>
      <c r="F23" s="308" t="s">
        <v>64</v>
      </c>
      <c r="G23" s="56" t="s">
        <v>420</v>
      </c>
      <c r="H23" s="57" t="s">
        <v>5</v>
      </c>
      <c r="I23" s="222">
        <v>0.86780000000000002</v>
      </c>
      <c r="J23" s="222">
        <v>0.87029999999999996</v>
      </c>
      <c r="K23" s="222">
        <v>0.87780000000000002</v>
      </c>
      <c r="L23" s="223">
        <v>0.88529999999999998</v>
      </c>
      <c r="M23" s="60">
        <f>SUM(M24:M31)</f>
        <v>4758823.4762903228</v>
      </c>
      <c r="N23" s="280">
        <f>SUM(N25:N31)</f>
        <v>0</v>
      </c>
      <c r="O23" s="60">
        <f>SUM(O24:O31)</f>
        <v>284437.34000000003</v>
      </c>
      <c r="P23" s="280">
        <f t="shared" ref="P23:X23" si="5">SUM(P25:P31)</f>
        <v>0</v>
      </c>
      <c r="Q23" s="190">
        <f>SUM(Q24:Q31)</f>
        <v>4590952.0023728814</v>
      </c>
      <c r="R23" s="197">
        <f t="shared" si="5"/>
        <v>0</v>
      </c>
      <c r="S23" s="190">
        <f t="shared" si="5"/>
        <v>0</v>
      </c>
      <c r="T23" s="189">
        <f t="shared" si="5"/>
        <v>0</v>
      </c>
      <c r="U23" s="61">
        <f>SUM(U24:U31)</f>
        <v>4590952</v>
      </c>
      <c r="V23" s="189">
        <f t="shared" si="5"/>
        <v>0</v>
      </c>
      <c r="W23" s="190">
        <f t="shared" si="5"/>
        <v>0</v>
      </c>
      <c r="X23" s="189">
        <f t="shared" si="5"/>
        <v>0</v>
      </c>
      <c r="Y23" s="194">
        <f>SUM(Y24:Y31)</f>
        <v>14225164.818663208</v>
      </c>
      <c r="Z23" s="208">
        <f>SUM(Z25:Z31)</f>
        <v>3097704.448663204</v>
      </c>
      <c r="AA23" s="61">
        <f>SUM(AA25:AA31)</f>
        <v>3097704.448663204</v>
      </c>
      <c r="AB23" s="189">
        <f>SUM(AB25:AB31)</f>
        <v>0</v>
      </c>
      <c r="AC23" s="190">
        <f>SUM(AC24:AC31)</f>
        <v>284437.34000000003</v>
      </c>
      <c r="AD23" s="189">
        <f>SUM(AD25:AD31)</f>
        <v>0</v>
      </c>
      <c r="AE23" s="190">
        <f>SUM(AE24:AE31)</f>
        <v>14225164.818663206</v>
      </c>
      <c r="AF23" s="63" t="s">
        <v>0</v>
      </c>
    </row>
    <row r="24" spans="2:32" ht="39.75" customHeight="1" x14ac:dyDescent="0.25">
      <c r="B24" s="36"/>
      <c r="C24" s="37"/>
      <c r="D24" s="453"/>
      <c r="E24" s="310" t="s">
        <v>412</v>
      </c>
      <c r="F24" s="318" t="s">
        <v>411</v>
      </c>
      <c r="G24" s="465" t="s">
        <v>422</v>
      </c>
      <c r="H24" s="466"/>
      <c r="I24" s="466"/>
      <c r="J24" s="466"/>
      <c r="K24" s="466"/>
      <c r="L24" s="467"/>
      <c r="M24" s="319">
        <v>3684250.43</v>
      </c>
      <c r="N24" s="305"/>
      <c r="O24" s="140">
        <v>284437.34000000003</v>
      </c>
      <c r="P24" s="307"/>
      <c r="Q24" s="320">
        <v>3579386.3</v>
      </c>
      <c r="R24" s="305"/>
      <c r="S24" s="306"/>
      <c r="T24" s="307"/>
      <c r="U24" s="319">
        <v>3579386.3</v>
      </c>
      <c r="V24" s="305"/>
      <c r="W24" s="305"/>
      <c r="X24" s="307"/>
      <c r="Y24" s="311">
        <f>SUM(M24:X24)</f>
        <v>11127460.370000001</v>
      </c>
      <c r="Z24" s="303"/>
      <c r="AA24" s="321">
        <f>U24+Q24+M24</f>
        <v>10843023.029999999</v>
      </c>
      <c r="AB24" s="305"/>
      <c r="AC24" s="312">
        <f>O24+S24+W24</f>
        <v>284437.34000000003</v>
      </c>
      <c r="AD24" s="307"/>
      <c r="AE24" s="317">
        <f>SUM(AA24:AD24)</f>
        <v>11127460.369999999</v>
      </c>
      <c r="AF24" s="316"/>
    </row>
    <row r="25" spans="2:32" ht="52.5" customHeight="1" x14ac:dyDescent="0.25">
      <c r="B25" s="36"/>
      <c r="C25" s="37"/>
      <c r="D25" s="541"/>
      <c r="E25" s="309" t="s">
        <v>413</v>
      </c>
      <c r="F25" s="39" t="s">
        <v>65</v>
      </c>
      <c r="G25" s="455" t="s">
        <v>66</v>
      </c>
      <c r="H25" s="456"/>
      <c r="I25" s="456"/>
      <c r="J25" s="456"/>
      <c r="K25" s="456"/>
      <c r="L25" s="457"/>
      <c r="M25" s="40">
        <v>76755.22</v>
      </c>
      <c r="N25" s="140"/>
      <c r="P25" s="42"/>
      <c r="Q25" s="140">
        <v>77812.75</v>
      </c>
      <c r="R25" s="41"/>
      <c r="S25" s="41"/>
      <c r="T25" s="42"/>
      <c r="U25" s="140">
        <v>77812.75</v>
      </c>
      <c r="V25" s="183"/>
      <c r="W25" s="183"/>
      <c r="X25" s="183"/>
      <c r="Y25" s="304">
        <f>SUM(M25:U25)</f>
        <v>232380.72</v>
      </c>
      <c r="Z25" s="140">
        <f>$U25+$Q25+$M25</f>
        <v>232380.72</v>
      </c>
      <c r="AA25" s="41">
        <f>$U25+$Q25+$M25</f>
        <v>232380.72</v>
      </c>
      <c r="AB25" s="41"/>
      <c r="AC25" s="41"/>
      <c r="AD25" s="42"/>
      <c r="AE25" s="313">
        <f>SUM(AA25:AD25)</f>
        <v>232380.72</v>
      </c>
      <c r="AF25" s="314"/>
    </row>
    <row r="26" spans="2:32" ht="56.25" customHeight="1" x14ac:dyDescent="0.25">
      <c r="B26" s="36"/>
      <c r="C26" s="407"/>
      <c r="D26" s="541"/>
      <c r="E26" s="294" t="s">
        <v>414</v>
      </c>
      <c r="F26" s="45" t="s">
        <v>65</v>
      </c>
      <c r="G26" s="350" t="s">
        <v>67</v>
      </c>
      <c r="H26" s="351"/>
      <c r="I26" s="351"/>
      <c r="J26" s="351"/>
      <c r="K26" s="351"/>
      <c r="L26" s="352"/>
      <c r="M26" s="46">
        <v>99781.78</v>
      </c>
      <c r="N26" s="141"/>
      <c r="O26" s="141"/>
      <c r="P26" s="202"/>
      <c r="Q26" s="141">
        <v>101156.57</v>
      </c>
      <c r="R26" s="47"/>
      <c r="S26" s="47"/>
      <c r="T26" s="202"/>
      <c r="U26" s="141">
        <v>101156.57</v>
      </c>
      <c r="V26" s="183"/>
      <c r="W26" s="183"/>
      <c r="X26" s="183"/>
      <c r="Y26" s="304">
        <f t="shared" ref="Y26:Y31" si="6">SUM(M26:U26)</f>
        <v>302094.92000000004</v>
      </c>
      <c r="Z26" s="140">
        <f t="shared" ref="Z26:AA31" si="7">$U26+$Q26+$M26</f>
        <v>302094.92000000004</v>
      </c>
      <c r="AA26" s="41">
        <f t="shared" si="7"/>
        <v>302094.92000000004</v>
      </c>
      <c r="AB26" s="47"/>
      <c r="AC26" s="47"/>
      <c r="AD26" s="202"/>
      <c r="AE26" s="313">
        <f t="shared" ref="AE26:AE31" si="8">SUM(AA26:AD26)</f>
        <v>302094.92000000004</v>
      </c>
      <c r="AF26" s="315"/>
    </row>
    <row r="27" spans="2:32" ht="45.75" customHeight="1" x14ac:dyDescent="0.25">
      <c r="B27" s="36"/>
      <c r="C27" s="407"/>
      <c r="D27" s="541"/>
      <c r="E27" s="295" t="s">
        <v>415</v>
      </c>
      <c r="F27" s="45" t="s">
        <v>65</v>
      </c>
      <c r="G27" s="350" t="s">
        <v>68</v>
      </c>
      <c r="H27" s="351"/>
      <c r="I27" s="351"/>
      <c r="J27" s="351"/>
      <c r="K27" s="351"/>
      <c r="L27" s="352"/>
      <c r="M27" s="46">
        <v>130483.87</v>
      </c>
      <c r="N27" s="141"/>
      <c r="O27" s="141"/>
      <c r="P27" s="202"/>
      <c r="Q27" s="141">
        <v>132281.67000000001</v>
      </c>
      <c r="R27" s="47"/>
      <c r="S27" s="47"/>
      <c r="T27" s="202"/>
      <c r="U27" s="141">
        <v>132281.67000000001</v>
      </c>
      <c r="V27" s="183"/>
      <c r="W27" s="183"/>
      <c r="X27" s="183"/>
      <c r="Y27" s="304">
        <f t="shared" si="6"/>
        <v>395047.21000000008</v>
      </c>
      <c r="Z27" s="140">
        <f t="shared" si="7"/>
        <v>395047.21</v>
      </c>
      <c r="AA27" s="41">
        <f t="shared" si="7"/>
        <v>395047.21</v>
      </c>
      <c r="AB27" s="47"/>
      <c r="AC27" s="47"/>
      <c r="AD27" s="202"/>
      <c r="AE27" s="313">
        <f t="shared" si="8"/>
        <v>395047.21</v>
      </c>
      <c r="AF27" s="315"/>
    </row>
    <row r="28" spans="2:32" ht="44.25" customHeight="1" x14ac:dyDescent="0.25">
      <c r="B28" s="36"/>
      <c r="C28" s="407"/>
      <c r="D28" s="541"/>
      <c r="E28" s="295" t="s">
        <v>416</v>
      </c>
      <c r="F28" s="45" t="s">
        <v>69</v>
      </c>
      <c r="G28" s="350" t="s">
        <v>70</v>
      </c>
      <c r="H28" s="351"/>
      <c r="I28" s="351"/>
      <c r="J28" s="351"/>
      <c r="K28" s="351"/>
      <c r="L28" s="352"/>
      <c r="M28" s="46">
        <v>38377.61</v>
      </c>
      <c r="N28" s="141"/>
      <c r="O28" s="141"/>
      <c r="P28" s="202"/>
      <c r="Q28" s="141">
        <v>38906.370000000003</v>
      </c>
      <c r="R28" s="47"/>
      <c r="S28" s="47"/>
      <c r="T28" s="202"/>
      <c r="U28" s="141">
        <v>38906.370000000003</v>
      </c>
      <c r="V28" s="183"/>
      <c r="W28" s="183"/>
      <c r="X28" s="183"/>
      <c r="Y28" s="304">
        <f t="shared" si="6"/>
        <v>116190.35</v>
      </c>
      <c r="Z28" s="140">
        <f t="shared" si="7"/>
        <v>116190.35</v>
      </c>
      <c r="AA28" s="41">
        <f t="shared" si="7"/>
        <v>116190.35</v>
      </c>
      <c r="AB28" s="47"/>
      <c r="AC28" s="47"/>
      <c r="AD28" s="202"/>
      <c r="AE28" s="313">
        <f t="shared" si="8"/>
        <v>116190.35</v>
      </c>
      <c r="AF28" s="315"/>
    </row>
    <row r="29" spans="2:32" ht="54.75" customHeight="1" x14ac:dyDescent="0.25">
      <c r="B29" s="36"/>
      <c r="C29" s="407"/>
      <c r="D29" s="541"/>
      <c r="E29" s="295" t="s">
        <v>417</v>
      </c>
      <c r="F29" s="45" t="s">
        <v>69</v>
      </c>
      <c r="G29" s="350" t="s">
        <v>71</v>
      </c>
      <c r="H29" s="351"/>
      <c r="I29" s="351"/>
      <c r="J29" s="351"/>
      <c r="K29" s="351"/>
      <c r="L29" s="352"/>
      <c r="M29" s="46">
        <v>115132.83</v>
      </c>
      <c r="N29" s="141"/>
      <c r="O29" s="141"/>
      <c r="P29" s="202"/>
      <c r="Q29" s="141">
        <v>116719.12</v>
      </c>
      <c r="R29" s="47"/>
      <c r="S29" s="47"/>
      <c r="T29" s="202"/>
      <c r="U29" s="141">
        <v>116719.12</v>
      </c>
      <c r="V29" s="183"/>
      <c r="W29" s="183"/>
      <c r="X29" s="183"/>
      <c r="Y29" s="304">
        <f t="shared" si="6"/>
        <v>348571.07</v>
      </c>
      <c r="Z29" s="140">
        <f t="shared" si="7"/>
        <v>348571.07</v>
      </c>
      <c r="AA29" s="41">
        <f t="shared" si="7"/>
        <v>348571.07</v>
      </c>
      <c r="AB29" s="47"/>
      <c r="AC29" s="47"/>
      <c r="AD29" s="202"/>
      <c r="AE29" s="313">
        <f t="shared" si="8"/>
        <v>348571.07</v>
      </c>
      <c r="AF29" s="315"/>
    </row>
    <row r="30" spans="2:32" ht="34.5" customHeight="1" x14ac:dyDescent="0.25">
      <c r="B30" s="36"/>
      <c r="C30" s="407"/>
      <c r="D30" s="541"/>
      <c r="E30" s="295" t="s">
        <v>418</v>
      </c>
      <c r="F30" s="45" t="s">
        <v>72</v>
      </c>
      <c r="G30" s="350" t="s">
        <v>73</v>
      </c>
      <c r="H30" s="351"/>
      <c r="I30" s="351"/>
      <c r="J30" s="351"/>
      <c r="K30" s="351"/>
      <c r="L30" s="352"/>
      <c r="M30" s="46">
        <v>230265.65</v>
      </c>
      <c r="N30" s="141"/>
      <c r="O30" s="141"/>
      <c r="P30" s="202"/>
      <c r="Q30" s="141">
        <v>233438.24</v>
      </c>
      <c r="R30" s="47"/>
      <c r="S30" s="47"/>
      <c r="T30" s="202"/>
      <c r="U30" s="141">
        <v>233438.24</v>
      </c>
      <c r="V30" s="183"/>
      <c r="W30" s="183"/>
      <c r="X30" s="183"/>
      <c r="Y30" s="304">
        <f t="shared" si="6"/>
        <v>697142.13</v>
      </c>
      <c r="Z30" s="140">
        <f t="shared" si="7"/>
        <v>697142.13</v>
      </c>
      <c r="AA30" s="41">
        <f t="shared" si="7"/>
        <v>697142.13</v>
      </c>
      <c r="AB30" s="47"/>
      <c r="AC30" s="47"/>
      <c r="AD30" s="202"/>
      <c r="AE30" s="313">
        <f t="shared" si="8"/>
        <v>697142.13</v>
      </c>
      <c r="AF30" s="315"/>
    </row>
    <row r="31" spans="2:32" ht="69" customHeight="1" thickBot="1" x14ac:dyDescent="0.3">
      <c r="B31" s="36"/>
      <c r="C31" s="407"/>
      <c r="D31" s="541"/>
      <c r="E31" s="296" t="s">
        <v>419</v>
      </c>
      <c r="F31" s="51" t="s">
        <v>74</v>
      </c>
      <c r="G31" s="449" t="s">
        <v>75</v>
      </c>
      <c r="H31" s="450"/>
      <c r="I31" s="450"/>
      <c r="J31" s="450"/>
      <c r="K31" s="450"/>
      <c r="L31" s="451"/>
      <c r="M31" s="52">
        <v>383776.08629032254</v>
      </c>
      <c r="N31" s="142"/>
      <c r="O31" s="47"/>
      <c r="P31" s="298"/>
      <c r="Q31" s="299">
        <v>311250.98237288138</v>
      </c>
      <c r="R31" s="300"/>
      <c r="S31" s="300"/>
      <c r="T31" s="298"/>
      <c r="U31" s="299">
        <v>311250.98</v>
      </c>
      <c r="V31" s="301"/>
      <c r="W31" s="301"/>
      <c r="X31" s="301"/>
      <c r="Y31" s="304">
        <f t="shared" si="6"/>
        <v>1006278.0486632038</v>
      </c>
      <c r="Z31" s="140">
        <f t="shared" si="7"/>
        <v>1006278.0486632038</v>
      </c>
      <c r="AA31" s="41">
        <f t="shared" si="7"/>
        <v>1006278.0486632038</v>
      </c>
      <c r="AB31" s="300"/>
      <c r="AC31" s="300"/>
      <c r="AD31" s="205"/>
      <c r="AE31" s="313">
        <f t="shared" si="8"/>
        <v>1006278.0486632038</v>
      </c>
      <c r="AF31" s="302"/>
    </row>
    <row r="32" spans="2:32" ht="41.25" customHeight="1" thickBot="1" x14ac:dyDescent="0.3">
      <c r="B32" s="36"/>
      <c r="C32" s="408"/>
      <c r="D32" s="452" t="s">
        <v>76</v>
      </c>
      <c r="E32" s="67"/>
      <c r="F32" s="55" t="s">
        <v>50</v>
      </c>
      <c r="G32" s="68" t="s">
        <v>421</v>
      </c>
      <c r="H32" s="69" t="s">
        <v>5</v>
      </c>
      <c r="I32" s="222">
        <v>0.375</v>
      </c>
      <c r="J32" s="322">
        <v>0.625</v>
      </c>
      <c r="K32" s="323">
        <v>0.75</v>
      </c>
      <c r="L32" s="223">
        <v>1</v>
      </c>
      <c r="M32" s="60">
        <f t="shared" ref="M32:R32" si="9">SUM(M33:M34)</f>
        <v>170359.7</v>
      </c>
      <c r="N32" s="280">
        <f t="shared" si="9"/>
        <v>0</v>
      </c>
      <c r="O32" s="280">
        <f t="shared" si="9"/>
        <v>0</v>
      </c>
      <c r="P32" s="280">
        <f t="shared" si="9"/>
        <v>0</v>
      </c>
      <c r="Q32" s="61">
        <f t="shared" si="9"/>
        <v>103689.91</v>
      </c>
      <c r="R32" s="189">
        <f t="shared" si="9"/>
        <v>0</v>
      </c>
      <c r="S32" s="190">
        <f t="shared" ref="S32:T32" si="10">SUM(S33:S34)</f>
        <v>0</v>
      </c>
      <c r="T32" s="189">
        <f t="shared" si="10"/>
        <v>0</v>
      </c>
      <c r="U32" s="61">
        <f>SUM(U33:U34)</f>
        <v>103731.35</v>
      </c>
      <c r="V32" s="189">
        <f>SUM(V33:V34)</f>
        <v>0</v>
      </c>
      <c r="W32" s="190">
        <f t="shared" ref="W32:X32" si="11">SUM(W33:W34)</f>
        <v>0</v>
      </c>
      <c r="X32" s="189">
        <f t="shared" si="11"/>
        <v>0</v>
      </c>
      <c r="Y32" s="194">
        <f>SUM(M32:V32)</f>
        <v>377780.95999999996</v>
      </c>
      <c r="Z32" s="193">
        <f>U32+Q32+M32</f>
        <v>377780.96</v>
      </c>
      <c r="AA32" s="190">
        <f>SUM(AA33:AA34)</f>
        <v>377780.96</v>
      </c>
      <c r="AB32" s="189">
        <f>SUM(AB33:AB34)</f>
        <v>0</v>
      </c>
      <c r="AC32" s="190">
        <f t="shared" ref="AC32:AD32" si="12">SUM(AC33:AC34)</f>
        <v>0</v>
      </c>
      <c r="AD32" s="189">
        <f t="shared" si="12"/>
        <v>0</v>
      </c>
      <c r="AE32" s="190">
        <f>SUM(AA32:AD32)</f>
        <v>377780.96</v>
      </c>
      <c r="AF32" s="63" t="s">
        <v>2</v>
      </c>
    </row>
    <row r="33" spans="2:32" ht="25.5" x14ac:dyDescent="0.25">
      <c r="B33" s="36"/>
      <c r="C33" s="408"/>
      <c r="D33" s="453"/>
      <c r="E33" s="70" t="s">
        <v>77</v>
      </c>
      <c r="F33" s="39" t="s">
        <v>78</v>
      </c>
      <c r="G33" s="347" t="s">
        <v>79</v>
      </c>
      <c r="H33" s="348"/>
      <c r="I33" s="348"/>
      <c r="J33" s="348"/>
      <c r="K33" s="348"/>
      <c r="L33" s="349"/>
      <c r="M33" s="40">
        <v>92086.32432432432</v>
      </c>
      <c r="N33" s="140"/>
      <c r="O33" s="140"/>
      <c r="P33" s="201"/>
      <c r="Q33" s="140">
        <v>75410.843636363643</v>
      </c>
      <c r="R33" s="41"/>
      <c r="S33" s="41"/>
      <c r="T33" s="201"/>
      <c r="U33" s="140">
        <v>75440.981818181826</v>
      </c>
      <c r="V33" s="183"/>
      <c r="W33" s="183"/>
      <c r="X33" s="42"/>
      <c r="Y33" s="215">
        <f>SUM(M33:U33)</f>
        <v>242938.14977886976</v>
      </c>
      <c r="Z33" s="140"/>
      <c r="AA33" s="41">
        <f>U33+Q33+M33</f>
        <v>242938.14977886979</v>
      </c>
      <c r="AB33" s="41"/>
      <c r="AC33" s="41"/>
      <c r="AD33" s="201"/>
      <c r="AE33" s="213">
        <f>SUM(AA33:AD33)</f>
        <v>242938.14977886979</v>
      </c>
      <c r="AF33" s="43"/>
    </row>
    <row r="34" spans="2:32" ht="26.25" thickBot="1" x14ac:dyDescent="0.3">
      <c r="B34" s="36"/>
      <c r="C34" s="408"/>
      <c r="D34" s="454"/>
      <c r="E34" s="71" t="s">
        <v>80</v>
      </c>
      <c r="F34" s="51" t="s">
        <v>78</v>
      </c>
      <c r="G34" s="353" t="s">
        <v>81</v>
      </c>
      <c r="H34" s="354"/>
      <c r="I34" s="354"/>
      <c r="J34" s="354"/>
      <c r="K34" s="354"/>
      <c r="L34" s="355"/>
      <c r="M34" s="52">
        <v>78273.375675675677</v>
      </c>
      <c r="N34" s="142"/>
      <c r="O34" s="142"/>
      <c r="P34" s="147"/>
      <c r="Q34" s="142">
        <v>28279.066363636364</v>
      </c>
      <c r="R34" s="53"/>
      <c r="S34" s="53"/>
      <c r="T34" s="147"/>
      <c r="U34" s="142">
        <v>28290.368181818183</v>
      </c>
      <c r="V34" s="184"/>
      <c r="W34" s="184"/>
      <c r="X34" s="117"/>
      <c r="Y34" s="215">
        <f>SUM(M34:U34)</f>
        <v>134842.81022113023</v>
      </c>
      <c r="Z34" s="142"/>
      <c r="AA34" s="53">
        <f>U34+Q34+M34</f>
        <v>134842.81022113023</v>
      </c>
      <c r="AB34" s="53"/>
      <c r="AC34" s="53"/>
      <c r="AD34" s="147"/>
      <c r="AE34" s="213">
        <f>SUM(AA34:AD34)</f>
        <v>134842.81022113023</v>
      </c>
      <c r="AF34" s="54"/>
    </row>
    <row r="35" spans="2:32" ht="21" customHeight="1" x14ac:dyDescent="0.25">
      <c r="B35" s="36"/>
      <c r="C35" s="408"/>
      <c r="D35" s="415" t="s">
        <v>82</v>
      </c>
      <c r="E35" s="365"/>
      <c r="F35" s="367" t="s">
        <v>83</v>
      </c>
      <c r="G35" s="72" t="s">
        <v>84</v>
      </c>
      <c r="H35" s="73" t="s">
        <v>5</v>
      </c>
      <c r="I35" s="174">
        <v>0.26</v>
      </c>
      <c r="J35" s="174">
        <v>0.28000000000000003</v>
      </c>
      <c r="K35" s="174">
        <v>0.3</v>
      </c>
      <c r="L35" s="175">
        <v>0.32</v>
      </c>
      <c r="M35" s="333">
        <f t="shared" ref="M35:V35" si="13">SUM(M37:M40)</f>
        <v>184313.09</v>
      </c>
      <c r="N35" s="333">
        <f t="shared" si="13"/>
        <v>0</v>
      </c>
      <c r="O35" s="333">
        <f t="shared" si="13"/>
        <v>0</v>
      </c>
      <c r="P35" s="333">
        <f t="shared" si="13"/>
        <v>0</v>
      </c>
      <c r="Q35" s="336">
        <f t="shared" si="13"/>
        <v>239247.44</v>
      </c>
      <c r="R35" s="333">
        <f t="shared" si="13"/>
        <v>0</v>
      </c>
      <c r="S35" s="333">
        <f t="shared" si="13"/>
        <v>0</v>
      </c>
      <c r="T35" s="333">
        <f t="shared" si="13"/>
        <v>0</v>
      </c>
      <c r="U35" s="333">
        <f t="shared" si="13"/>
        <v>240034.8</v>
      </c>
      <c r="V35" s="333">
        <f t="shared" si="13"/>
        <v>0</v>
      </c>
      <c r="W35" s="333">
        <f t="shared" ref="W35:X35" si="14">SUM(W37:W40)</f>
        <v>0</v>
      </c>
      <c r="X35" s="333">
        <f t="shared" si="14"/>
        <v>0</v>
      </c>
      <c r="Y35" s="369">
        <f>SUM(M35:V36)</f>
        <v>663595.33000000007</v>
      </c>
      <c r="Z35" s="372"/>
      <c r="AA35" s="333">
        <f>SUM(AA37:AA40)</f>
        <v>663595.32999999996</v>
      </c>
      <c r="AB35" s="333">
        <f>SUM(AB37:AB40)</f>
        <v>0</v>
      </c>
      <c r="AC35" s="333">
        <f>SUM(AC37:AC40)</f>
        <v>0</v>
      </c>
      <c r="AD35" s="338">
        <f>SUM(AD37:AD40)</f>
        <v>0</v>
      </c>
      <c r="AE35" s="338">
        <f>SUM(AA35:AD36)</f>
        <v>663595.32999999996</v>
      </c>
      <c r="AF35" s="440"/>
    </row>
    <row r="36" spans="2:32" ht="33" customHeight="1" thickBot="1" x14ac:dyDescent="0.3">
      <c r="B36" s="36"/>
      <c r="C36" s="408"/>
      <c r="D36" s="416"/>
      <c r="E36" s="366"/>
      <c r="F36" s="368"/>
      <c r="G36" s="75" t="s">
        <v>85</v>
      </c>
      <c r="H36" s="76" t="s">
        <v>5</v>
      </c>
      <c r="I36" s="176">
        <v>0.74560000000000004</v>
      </c>
      <c r="J36" s="177">
        <v>0.75</v>
      </c>
      <c r="K36" s="178">
        <v>0.755</v>
      </c>
      <c r="L36" s="179">
        <v>0.76</v>
      </c>
      <c r="M36" s="335"/>
      <c r="N36" s="335"/>
      <c r="O36" s="335"/>
      <c r="P36" s="335"/>
      <c r="Q36" s="337"/>
      <c r="R36" s="335"/>
      <c r="S36" s="335"/>
      <c r="T36" s="335"/>
      <c r="U36" s="335"/>
      <c r="V36" s="335"/>
      <c r="W36" s="335"/>
      <c r="X36" s="335"/>
      <c r="Y36" s="371"/>
      <c r="Z36" s="374"/>
      <c r="AA36" s="335"/>
      <c r="AB36" s="335"/>
      <c r="AC36" s="335"/>
      <c r="AD36" s="339"/>
      <c r="AE36" s="339"/>
      <c r="AF36" s="442"/>
    </row>
    <row r="37" spans="2:32" ht="38.25" customHeight="1" x14ac:dyDescent="0.25">
      <c r="B37" s="36"/>
      <c r="C37" s="408"/>
      <c r="D37" s="416"/>
      <c r="E37" s="70" t="s">
        <v>86</v>
      </c>
      <c r="F37" s="39" t="s">
        <v>87</v>
      </c>
      <c r="G37" s="347" t="s">
        <v>88</v>
      </c>
      <c r="H37" s="348"/>
      <c r="I37" s="348"/>
      <c r="J37" s="348"/>
      <c r="K37" s="348"/>
      <c r="L37" s="349"/>
      <c r="M37" s="40">
        <v>30718.848333333335</v>
      </c>
      <c r="N37" s="140"/>
      <c r="O37" s="140"/>
      <c r="P37" s="201"/>
      <c r="Q37" s="140">
        <v>41249.558620689655</v>
      </c>
      <c r="R37" s="41"/>
      <c r="S37" s="41"/>
      <c r="T37" s="201"/>
      <c r="U37" s="140">
        <v>41385.310344827587</v>
      </c>
      <c r="V37" s="288"/>
      <c r="W37" s="288"/>
      <c r="X37" s="272"/>
      <c r="Y37" s="215">
        <f>SUM(M37:U37)</f>
        <v>113353.71729885059</v>
      </c>
      <c r="Z37" s="140"/>
      <c r="AA37" s="41">
        <f>$U37+$Q37+$M37</f>
        <v>113353.71729885056</v>
      </c>
      <c r="AB37" s="41"/>
      <c r="AC37" s="41"/>
      <c r="AD37" s="201"/>
      <c r="AE37" s="213">
        <f>SUM(AA37:AD37)</f>
        <v>113353.71729885056</v>
      </c>
      <c r="AF37" s="43"/>
    </row>
    <row r="38" spans="2:32" ht="25.5" x14ac:dyDescent="0.25">
      <c r="B38" s="36"/>
      <c r="C38" s="408"/>
      <c r="D38" s="416"/>
      <c r="E38" s="65" t="s">
        <v>89</v>
      </c>
      <c r="F38" s="45" t="s">
        <v>90</v>
      </c>
      <c r="G38" s="350" t="s">
        <v>91</v>
      </c>
      <c r="H38" s="351"/>
      <c r="I38" s="351"/>
      <c r="J38" s="351"/>
      <c r="K38" s="351"/>
      <c r="L38" s="352"/>
      <c r="M38" s="46">
        <v>53757.984583333338</v>
      </c>
      <c r="N38" s="141"/>
      <c r="O38" s="141"/>
      <c r="P38" s="202"/>
      <c r="Q38" s="141">
        <v>61874.33793103449</v>
      </c>
      <c r="R38" s="47"/>
      <c r="S38" s="47"/>
      <c r="T38" s="202"/>
      <c r="U38" s="141">
        <v>62077.965517241377</v>
      </c>
      <c r="V38" s="288"/>
      <c r="W38" s="288"/>
      <c r="X38" s="289"/>
      <c r="Y38" s="215">
        <f t="shared" ref="Y38:Y46" si="15">SUM(M38:U38)</f>
        <v>177710.28803160921</v>
      </c>
      <c r="Z38" s="141"/>
      <c r="AA38" s="41">
        <f t="shared" ref="AA38:AA40" si="16">$U38+$Q38+$M38</f>
        <v>177710.28803160921</v>
      </c>
      <c r="AB38" s="41"/>
      <c r="AC38" s="47"/>
      <c r="AD38" s="202"/>
      <c r="AE38" s="213">
        <f t="shared" ref="AE38:AE40" si="17">SUM(AA38:AD38)</f>
        <v>177710.28803160921</v>
      </c>
      <c r="AF38" s="48"/>
    </row>
    <row r="39" spans="2:32" ht="38.25" x14ac:dyDescent="0.25">
      <c r="B39" s="36"/>
      <c r="C39" s="408"/>
      <c r="D39" s="416"/>
      <c r="E39" s="65" t="s">
        <v>92</v>
      </c>
      <c r="F39" s="45" t="s">
        <v>93</v>
      </c>
      <c r="G39" s="350" t="s">
        <v>94</v>
      </c>
      <c r="H39" s="351"/>
      <c r="I39" s="351"/>
      <c r="J39" s="351"/>
      <c r="K39" s="351"/>
      <c r="L39" s="352"/>
      <c r="M39" s="46">
        <v>76797.120833333334</v>
      </c>
      <c r="N39" s="141"/>
      <c r="O39" s="141"/>
      <c r="P39" s="202"/>
      <c r="Q39" s="141">
        <v>103123.89655172414</v>
      </c>
      <c r="R39" s="47"/>
      <c r="S39" s="47"/>
      <c r="T39" s="202"/>
      <c r="U39" s="141">
        <v>103463.27586206897</v>
      </c>
      <c r="V39" s="288"/>
      <c r="W39" s="288"/>
      <c r="X39" s="289"/>
      <c r="Y39" s="215">
        <f t="shared" si="15"/>
        <v>283384.29324712645</v>
      </c>
      <c r="Z39" s="141"/>
      <c r="AA39" s="41">
        <f t="shared" si="16"/>
        <v>283384.29324712645</v>
      </c>
      <c r="AB39" s="41"/>
      <c r="AC39" s="47"/>
      <c r="AD39" s="202"/>
      <c r="AE39" s="213">
        <f t="shared" si="17"/>
        <v>283384.29324712645</v>
      </c>
      <c r="AF39" s="48"/>
    </row>
    <row r="40" spans="2:32" ht="26.25" customHeight="1" thickBot="1" x14ac:dyDescent="0.3">
      <c r="B40" s="36"/>
      <c r="C40" s="408"/>
      <c r="D40" s="417"/>
      <c r="E40" s="66" t="s">
        <v>95</v>
      </c>
      <c r="F40" s="51" t="s">
        <v>96</v>
      </c>
      <c r="G40" s="353" t="s">
        <v>97</v>
      </c>
      <c r="H40" s="354"/>
      <c r="I40" s="354"/>
      <c r="J40" s="354"/>
      <c r="K40" s="354"/>
      <c r="L40" s="355"/>
      <c r="M40" s="52">
        <v>23039.13625</v>
      </c>
      <c r="N40" s="142"/>
      <c r="O40" s="142"/>
      <c r="P40" s="147"/>
      <c r="Q40" s="142">
        <v>32999.646896551727</v>
      </c>
      <c r="R40" s="53"/>
      <c r="S40" s="53"/>
      <c r="T40" s="147"/>
      <c r="U40" s="142">
        <v>33108.248275862068</v>
      </c>
      <c r="V40" s="279"/>
      <c r="W40" s="279"/>
      <c r="X40" s="290"/>
      <c r="Y40" s="215">
        <f t="shared" si="15"/>
        <v>89147.031422413798</v>
      </c>
      <c r="Z40" s="142"/>
      <c r="AA40" s="41">
        <f t="shared" si="16"/>
        <v>89147.031422413784</v>
      </c>
      <c r="AB40" s="106"/>
      <c r="AC40" s="53"/>
      <c r="AD40" s="147"/>
      <c r="AE40" s="213">
        <f t="shared" si="17"/>
        <v>89147.031422413784</v>
      </c>
      <c r="AF40" s="54"/>
    </row>
    <row r="41" spans="2:32" ht="48" customHeight="1" thickBot="1" x14ac:dyDescent="0.3">
      <c r="B41" s="36"/>
      <c r="C41" s="408"/>
      <c r="D41" s="362" t="s">
        <v>98</v>
      </c>
      <c r="E41" s="77"/>
      <c r="F41" s="55" t="s">
        <v>61</v>
      </c>
      <c r="G41" s="56" t="s">
        <v>99</v>
      </c>
      <c r="H41" s="78" t="s">
        <v>5</v>
      </c>
      <c r="I41" s="222">
        <v>1</v>
      </c>
      <c r="J41" s="222">
        <v>1</v>
      </c>
      <c r="K41" s="222">
        <v>1</v>
      </c>
      <c r="L41" s="223">
        <v>1</v>
      </c>
      <c r="M41" s="60">
        <f>SUM(M42:M43)</f>
        <v>155709.01999999999</v>
      </c>
      <c r="N41" s="280">
        <f>SUM(N42:N43)</f>
        <v>0</v>
      </c>
      <c r="O41" s="280">
        <f>SUM(O42:O43)</f>
        <v>0</v>
      </c>
      <c r="P41" s="280">
        <f>SUM(P42:P43)</f>
        <v>0</v>
      </c>
      <c r="Q41" s="61">
        <f>SUM(Q42:Q43)</f>
        <v>123389.19999999998</v>
      </c>
      <c r="R41" s="189">
        <f>SUM(R45:R46)</f>
        <v>0</v>
      </c>
      <c r="S41" s="190">
        <f t="shared" ref="S41:T41" si="18">SUM(S45:S46)</f>
        <v>0</v>
      </c>
      <c r="T41" s="189">
        <f t="shared" si="18"/>
        <v>0</v>
      </c>
      <c r="U41" s="61">
        <f>SUM(U42:U43)</f>
        <v>123803.60999999999</v>
      </c>
      <c r="V41" s="189">
        <f>SUM(V42:V43)</f>
        <v>0</v>
      </c>
      <c r="W41" s="190">
        <f t="shared" ref="W41:X41" si="19">SUM(W42:W43)</f>
        <v>0</v>
      </c>
      <c r="X41" s="189">
        <f t="shared" si="19"/>
        <v>0</v>
      </c>
      <c r="Y41" s="194">
        <f t="shared" si="15"/>
        <v>402901.82999999996</v>
      </c>
      <c r="Z41" s="193"/>
      <c r="AA41" s="190">
        <f>SUM(AA42:AA43)</f>
        <v>402901.82999999996</v>
      </c>
      <c r="AB41" s="189">
        <f>SUM(AB42:AB43)</f>
        <v>0</v>
      </c>
      <c r="AC41" s="190">
        <f t="shared" ref="AC41:AD41" si="20">SUM(AC42:AC43)</f>
        <v>0</v>
      </c>
      <c r="AD41" s="189">
        <f t="shared" si="20"/>
        <v>0</v>
      </c>
      <c r="AE41" s="190">
        <f t="shared" ref="AE41:AE46" si="21">SUM(AA41:AD41)</f>
        <v>402901.82999999996</v>
      </c>
      <c r="AF41" s="63" t="s">
        <v>1</v>
      </c>
    </row>
    <row r="42" spans="2:32" ht="25.5" x14ac:dyDescent="0.25">
      <c r="B42" s="36"/>
      <c r="C42" s="408"/>
      <c r="D42" s="362"/>
      <c r="E42" s="64" t="s">
        <v>100</v>
      </c>
      <c r="F42" s="79" t="s">
        <v>101</v>
      </c>
      <c r="G42" s="347" t="s">
        <v>102</v>
      </c>
      <c r="H42" s="348"/>
      <c r="I42" s="348"/>
      <c r="J42" s="348"/>
      <c r="K42" s="348"/>
      <c r="L42" s="349"/>
      <c r="M42" s="40">
        <v>48659.068749999999</v>
      </c>
      <c r="N42" s="281"/>
      <c r="O42" s="281"/>
      <c r="P42" s="272"/>
      <c r="Q42" s="140">
        <v>41129.73333333333</v>
      </c>
      <c r="R42" s="271"/>
      <c r="S42" s="271"/>
      <c r="T42" s="272"/>
      <c r="U42" s="140">
        <v>41267.869999999995</v>
      </c>
      <c r="V42" s="288"/>
      <c r="W42" s="288"/>
      <c r="X42" s="289"/>
      <c r="Y42" s="213">
        <f t="shared" si="15"/>
        <v>131056.67208333332</v>
      </c>
      <c r="Z42" s="140"/>
      <c r="AA42" s="41">
        <f>U42+Q42+M42</f>
        <v>131056.67208333334</v>
      </c>
      <c r="AB42" s="41"/>
      <c r="AC42" s="41"/>
      <c r="AD42" s="201"/>
      <c r="AE42" s="213">
        <f t="shared" si="21"/>
        <v>131056.67208333334</v>
      </c>
      <c r="AF42" s="43"/>
    </row>
    <row r="43" spans="2:32" ht="26.25" thickBot="1" x14ac:dyDescent="0.3">
      <c r="B43" s="36"/>
      <c r="C43" s="408"/>
      <c r="D43" s="362"/>
      <c r="E43" s="66" t="s">
        <v>103</v>
      </c>
      <c r="F43" s="51" t="s">
        <v>104</v>
      </c>
      <c r="G43" s="353" t="s">
        <v>105</v>
      </c>
      <c r="H43" s="354"/>
      <c r="I43" s="354"/>
      <c r="J43" s="354"/>
      <c r="K43" s="354"/>
      <c r="L43" s="355"/>
      <c r="M43" s="52">
        <v>107049.95125</v>
      </c>
      <c r="N43" s="282"/>
      <c r="O43" s="282"/>
      <c r="P43" s="276"/>
      <c r="Q43" s="142">
        <v>82259.46666666666</v>
      </c>
      <c r="R43" s="275"/>
      <c r="S43" s="275"/>
      <c r="T43" s="276"/>
      <c r="U43" s="142">
        <v>82535.739999999991</v>
      </c>
      <c r="V43" s="279"/>
      <c r="W43" s="279"/>
      <c r="X43" s="290"/>
      <c r="Y43" s="213">
        <f t="shared" si="15"/>
        <v>271845.15791666665</v>
      </c>
      <c r="Z43" s="142"/>
      <c r="AA43" s="53">
        <f>U43+Q43+M43</f>
        <v>271845.15791666665</v>
      </c>
      <c r="AB43" s="53"/>
      <c r="AC43" s="53"/>
      <c r="AD43" s="205"/>
      <c r="AE43" s="213">
        <f t="shared" si="21"/>
        <v>271845.15791666665</v>
      </c>
      <c r="AF43" s="54"/>
    </row>
    <row r="44" spans="2:32" ht="39" customHeight="1" thickBot="1" x14ac:dyDescent="0.3">
      <c r="B44" s="36"/>
      <c r="C44" s="408"/>
      <c r="D44" s="415" t="s">
        <v>106</v>
      </c>
      <c r="E44" s="77"/>
      <c r="F44" s="55" t="s">
        <v>235</v>
      </c>
      <c r="G44" s="56" t="s">
        <v>107</v>
      </c>
      <c r="H44" s="57" t="s">
        <v>38</v>
      </c>
      <c r="I44" s="78">
        <v>8</v>
      </c>
      <c r="J44" s="78">
        <v>8</v>
      </c>
      <c r="K44" s="78">
        <v>8</v>
      </c>
      <c r="L44" s="220">
        <v>8</v>
      </c>
      <c r="M44" s="60">
        <f t="shared" ref="M44:R44" si="22">SUM(M45:M46)</f>
        <v>387549.67</v>
      </c>
      <c r="N44" s="280">
        <f t="shared" si="22"/>
        <v>0</v>
      </c>
      <c r="O44" s="280">
        <f t="shared" si="22"/>
        <v>0</v>
      </c>
      <c r="P44" s="280">
        <f t="shared" si="22"/>
        <v>0</v>
      </c>
      <c r="Q44" s="61">
        <f t="shared" si="22"/>
        <v>384635.76</v>
      </c>
      <c r="R44" s="189">
        <f t="shared" si="22"/>
        <v>0</v>
      </c>
      <c r="S44" s="190">
        <f t="shared" ref="S44:T44" si="23">SUM(S45:S46)</f>
        <v>0</v>
      </c>
      <c r="T44" s="189">
        <f t="shared" si="23"/>
        <v>0</v>
      </c>
      <c r="U44" s="61">
        <f>SUM(U45:U46)</f>
        <v>384635.76</v>
      </c>
      <c r="V44" s="189">
        <f>SUM(V45:V46)</f>
        <v>0</v>
      </c>
      <c r="W44" s="190">
        <f t="shared" ref="W44:X44" si="24">SUM(W45:W46)</f>
        <v>0</v>
      </c>
      <c r="X44" s="189">
        <f t="shared" si="24"/>
        <v>0</v>
      </c>
      <c r="Y44" s="194">
        <f>SUM(M44:V44)</f>
        <v>1156821.19</v>
      </c>
      <c r="Z44" s="143"/>
      <c r="AA44" s="196">
        <f>SUM(AA45:AA46)</f>
        <v>1156821.19</v>
      </c>
      <c r="AB44" s="190">
        <f>SUM(AB45:AB46)</f>
        <v>0</v>
      </c>
      <c r="AC44" s="190">
        <f t="shared" ref="AC44:AD44" si="25">SUM(AC45:AC46)</f>
        <v>0</v>
      </c>
      <c r="AD44" s="197">
        <f t="shared" si="25"/>
        <v>0</v>
      </c>
      <c r="AE44" s="197">
        <f t="shared" si="21"/>
        <v>1156821.19</v>
      </c>
      <c r="AF44" s="63" t="s">
        <v>1</v>
      </c>
    </row>
    <row r="45" spans="2:32" ht="25.5" x14ac:dyDescent="0.25">
      <c r="B45" s="36"/>
      <c r="C45" s="408"/>
      <c r="D45" s="416"/>
      <c r="E45" s="70" t="s">
        <v>108</v>
      </c>
      <c r="F45" s="39" t="s">
        <v>109</v>
      </c>
      <c r="G45" s="347" t="s">
        <v>110</v>
      </c>
      <c r="H45" s="348"/>
      <c r="I45" s="348"/>
      <c r="J45" s="348"/>
      <c r="K45" s="348"/>
      <c r="L45" s="349"/>
      <c r="M45" s="40">
        <v>339105.96124999999</v>
      </c>
      <c r="N45" s="140"/>
      <c r="O45" s="140"/>
      <c r="P45" s="201"/>
      <c r="Q45" s="140">
        <v>336556.29000000004</v>
      </c>
      <c r="R45" s="271"/>
      <c r="S45" s="271"/>
      <c r="T45" s="271"/>
      <c r="U45" s="41">
        <v>336556.29000000004</v>
      </c>
      <c r="V45" s="288"/>
      <c r="W45" s="288"/>
      <c r="X45" s="289"/>
      <c r="Y45" s="213">
        <f t="shared" si="15"/>
        <v>1012218.54125</v>
      </c>
      <c r="Z45" s="140"/>
      <c r="AA45" s="41">
        <f>U45+Q45+M45</f>
        <v>1012218.54125</v>
      </c>
      <c r="AB45" s="41"/>
      <c r="AC45" s="41"/>
      <c r="AD45" s="42"/>
      <c r="AE45" s="213">
        <f t="shared" si="21"/>
        <v>1012218.54125</v>
      </c>
      <c r="AF45" s="43"/>
    </row>
    <row r="46" spans="2:32" ht="26.25" thickBot="1" x14ac:dyDescent="0.3">
      <c r="B46" s="36"/>
      <c r="C46" s="408"/>
      <c r="D46" s="417"/>
      <c r="E46" s="66" t="s">
        <v>111</v>
      </c>
      <c r="F46" s="51" t="s">
        <v>109</v>
      </c>
      <c r="G46" s="353" t="s">
        <v>112</v>
      </c>
      <c r="H46" s="354"/>
      <c r="I46" s="354"/>
      <c r="J46" s="354"/>
      <c r="K46" s="354"/>
      <c r="L46" s="355"/>
      <c r="M46" s="52">
        <v>48443.708749999998</v>
      </c>
      <c r="N46" s="142"/>
      <c r="O46" s="142"/>
      <c r="P46" s="147"/>
      <c r="Q46" s="142">
        <v>48079.47</v>
      </c>
      <c r="R46" s="275"/>
      <c r="S46" s="275"/>
      <c r="T46" s="275"/>
      <c r="U46" s="53">
        <v>48079.47</v>
      </c>
      <c r="V46" s="279"/>
      <c r="W46" s="279"/>
      <c r="X46" s="290"/>
      <c r="Y46" s="213">
        <f t="shared" si="15"/>
        <v>144602.64874999999</v>
      </c>
      <c r="Z46" s="142"/>
      <c r="AA46" s="53">
        <f>U46+Q46+M46</f>
        <v>144602.64874999999</v>
      </c>
      <c r="AB46" s="53"/>
      <c r="AC46" s="53"/>
      <c r="AD46" s="147"/>
      <c r="AE46" s="213">
        <f t="shared" si="21"/>
        <v>144602.64874999999</v>
      </c>
      <c r="AF46" s="54"/>
    </row>
    <row r="47" spans="2:32" ht="26.25" customHeight="1" x14ac:dyDescent="0.25">
      <c r="B47" s="36"/>
      <c r="C47" s="408"/>
      <c r="D47" s="416" t="s">
        <v>113</v>
      </c>
      <c r="E47" s="365"/>
      <c r="F47" s="367" t="s">
        <v>74</v>
      </c>
      <c r="G47" s="428" t="s">
        <v>114</v>
      </c>
      <c r="H47" s="431" t="s">
        <v>38</v>
      </c>
      <c r="I47" s="434">
        <v>812</v>
      </c>
      <c r="J47" s="434">
        <v>1100</v>
      </c>
      <c r="K47" s="447">
        <v>1200</v>
      </c>
      <c r="L47" s="437">
        <v>1300</v>
      </c>
      <c r="M47" s="333">
        <f>SUM(M49:M52)</f>
        <v>435993.37999999995</v>
      </c>
      <c r="N47" s="333">
        <f>SUM(N49:N52)</f>
        <v>0</v>
      </c>
      <c r="O47" s="333">
        <f t="shared" ref="O47:P47" si="26">SUM(O49:O52)</f>
        <v>0</v>
      </c>
      <c r="P47" s="333">
        <f t="shared" si="26"/>
        <v>0</v>
      </c>
      <c r="Q47" s="333">
        <f>SUM(Q49:Q52)</f>
        <v>432715.23</v>
      </c>
      <c r="R47" s="333">
        <f>SUM(R49:R52)</f>
        <v>0</v>
      </c>
      <c r="S47" s="333">
        <f t="shared" ref="S47:T47" si="27">SUM(S49:S52)</f>
        <v>0</v>
      </c>
      <c r="T47" s="333">
        <f t="shared" si="27"/>
        <v>0</v>
      </c>
      <c r="U47" s="333">
        <f>SUM(U49:U52)</f>
        <v>432715.23</v>
      </c>
      <c r="V47" s="333">
        <f>SUM(V49:V52)</f>
        <v>0</v>
      </c>
      <c r="W47" s="333">
        <f t="shared" ref="W47:X47" si="28">SUM(W49:W52)</f>
        <v>0</v>
      </c>
      <c r="X47" s="333">
        <f t="shared" si="28"/>
        <v>0</v>
      </c>
      <c r="Y47" s="369">
        <f>SUM(M47:V48)</f>
        <v>1301423.8399999999</v>
      </c>
      <c r="Z47" s="425"/>
      <c r="AA47" s="333">
        <f>SUM(AA49:AA52)</f>
        <v>1301423.8399999999</v>
      </c>
      <c r="AB47" s="333">
        <f>SUM(AB49:AB52)</f>
        <v>0</v>
      </c>
      <c r="AC47" s="333">
        <f t="shared" ref="AC47:AD47" si="29">SUM(AC49:AC52)</f>
        <v>0</v>
      </c>
      <c r="AD47" s="333">
        <f t="shared" si="29"/>
        <v>0</v>
      </c>
      <c r="AE47" s="338">
        <f>SUM(AA47:AD48)</f>
        <v>1301423.8399999999</v>
      </c>
      <c r="AF47" s="378" t="s">
        <v>1</v>
      </c>
    </row>
    <row r="48" spans="2:32" ht="21.75" customHeight="1" thickBot="1" x14ac:dyDescent="0.3">
      <c r="B48" s="36"/>
      <c r="C48" s="408"/>
      <c r="D48" s="416"/>
      <c r="E48" s="366"/>
      <c r="F48" s="368"/>
      <c r="G48" s="430"/>
      <c r="H48" s="433"/>
      <c r="I48" s="436"/>
      <c r="J48" s="436"/>
      <c r="K48" s="448"/>
      <c r="L48" s="439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71"/>
      <c r="Z48" s="427"/>
      <c r="AA48" s="335"/>
      <c r="AB48" s="335"/>
      <c r="AC48" s="335"/>
      <c r="AD48" s="335"/>
      <c r="AE48" s="339"/>
      <c r="AF48" s="380"/>
    </row>
    <row r="49" spans="2:32" ht="25.5" x14ac:dyDescent="0.25">
      <c r="B49" s="36"/>
      <c r="C49" s="408"/>
      <c r="D49" s="416"/>
      <c r="E49" s="70" t="s">
        <v>115</v>
      </c>
      <c r="F49" s="39" t="s">
        <v>3</v>
      </c>
      <c r="G49" s="347" t="s">
        <v>116</v>
      </c>
      <c r="H49" s="348"/>
      <c r="I49" s="348"/>
      <c r="J49" s="348"/>
      <c r="K49" s="348"/>
      <c r="L49" s="349"/>
      <c r="M49" s="40">
        <v>72665.563333333324</v>
      </c>
      <c r="N49" s="140"/>
      <c r="O49" s="140"/>
      <c r="P49" s="201"/>
      <c r="Q49" s="140">
        <v>48079.469999999994</v>
      </c>
      <c r="R49" s="41"/>
      <c r="S49" s="41"/>
      <c r="T49" s="201"/>
      <c r="U49" s="140">
        <v>48079.469999999994</v>
      </c>
      <c r="V49" s="183"/>
      <c r="W49" s="183"/>
      <c r="X49" s="42"/>
      <c r="Y49" s="213">
        <f>SUM(M49:U49)</f>
        <v>168824.50333333333</v>
      </c>
      <c r="Z49" s="140"/>
      <c r="AA49" s="41">
        <f>$U49+$Q49+$M49</f>
        <v>168824.5033333333</v>
      </c>
      <c r="AB49" s="41"/>
      <c r="AC49" s="41"/>
      <c r="AD49" s="201"/>
      <c r="AE49" s="213">
        <f>SUM(AA49:AD49)</f>
        <v>168824.5033333333</v>
      </c>
      <c r="AF49" s="43"/>
    </row>
    <row r="50" spans="2:32" ht="25.5" x14ac:dyDescent="0.25">
      <c r="B50" s="36"/>
      <c r="C50" s="408"/>
      <c r="D50" s="416"/>
      <c r="E50" s="65" t="s">
        <v>117</v>
      </c>
      <c r="F50" s="45" t="s">
        <v>3</v>
      </c>
      <c r="G50" s="350" t="s">
        <v>118</v>
      </c>
      <c r="H50" s="351"/>
      <c r="I50" s="351"/>
      <c r="J50" s="351"/>
      <c r="K50" s="351"/>
      <c r="L50" s="352"/>
      <c r="M50" s="46">
        <v>121109.27222222222</v>
      </c>
      <c r="N50" s="141"/>
      <c r="O50" s="141"/>
      <c r="P50" s="202"/>
      <c r="Q50" s="141">
        <v>192317.87999999998</v>
      </c>
      <c r="R50" s="47"/>
      <c r="S50" s="47"/>
      <c r="T50" s="202"/>
      <c r="U50" s="141">
        <v>192317.87999999998</v>
      </c>
      <c r="V50" s="183"/>
      <c r="W50" s="183"/>
      <c r="X50" s="42"/>
      <c r="Y50" s="213">
        <f t="shared" ref="Y50:Y52" si="30">SUM(M50:U50)</f>
        <v>505745.03222222219</v>
      </c>
      <c r="Z50" s="141"/>
      <c r="AA50" s="41">
        <f t="shared" ref="AA50:AA52" si="31">$U50+$Q50+$M50</f>
        <v>505745.03222222219</v>
      </c>
      <c r="AB50" s="41"/>
      <c r="AC50" s="47"/>
      <c r="AD50" s="202"/>
      <c r="AE50" s="213">
        <f t="shared" ref="AE50:AE52" si="32">SUM(AA50:AD50)</f>
        <v>505745.03222222219</v>
      </c>
      <c r="AF50" s="48"/>
    </row>
    <row r="51" spans="2:32" ht="25.5" x14ac:dyDescent="0.25">
      <c r="B51" s="36"/>
      <c r="C51" s="408"/>
      <c r="D51" s="416"/>
      <c r="E51" s="65" t="s">
        <v>428</v>
      </c>
      <c r="F51" s="45" t="s">
        <v>3</v>
      </c>
      <c r="G51" s="350" t="s">
        <v>429</v>
      </c>
      <c r="H51" s="351"/>
      <c r="I51" s="351"/>
      <c r="J51" s="351"/>
      <c r="K51" s="351"/>
      <c r="L51" s="352"/>
      <c r="M51" s="46">
        <v>145331.12666666665</v>
      </c>
      <c r="N51" s="141"/>
      <c r="O51" s="141"/>
      <c r="P51" s="202"/>
      <c r="Q51" s="141">
        <v>120198.675</v>
      </c>
      <c r="R51" s="47"/>
      <c r="S51" s="47"/>
      <c r="T51" s="202"/>
      <c r="U51" s="141">
        <v>120198.675</v>
      </c>
      <c r="V51" s="183"/>
      <c r="W51" s="183"/>
      <c r="X51" s="42"/>
      <c r="Y51" s="213">
        <f t="shared" si="30"/>
        <v>385728.47666666663</v>
      </c>
      <c r="Z51" s="141"/>
      <c r="AA51" s="41">
        <f t="shared" si="31"/>
        <v>385728.47666666668</v>
      </c>
      <c r="AB51" s="41"/>
      <c r="AC51" s="47"/>
      <c r="AD51" s="202"/>
      <c r="AE51" s="213">
        <f t="shared" si="32"/>
        <v>385728.47666666668</v>
      </c>
      <c r="AF51" s="48"/>
    </row>
    <row r="52" spans="2:32" ht="26.25" thickBot="1" x14ac:dyDescent="0.3">
      <c r="B52" s="36"/>
      <c r="C52" s="408"/>
      <c r="D52" s="417"/>
      <c r="E52" s="66" t="s">
        <v>119</v>
      </c>
      <c r="F52" s="51" t="s">
        <v>3</v>
      </c>
      <c r="G52" s="353" t="s">
        <v>120</v>
      </c>
      <c r="H52" s="354"/>
      <c r="I52" s="354"/>
      <c r="J52" s="354"/>
      <c r="K52" s="354"/>
      <c r="L52" s="355"/>
      <c r="M52" s="52">
        <v>96887.41777777778</v>
      </c>
      <c r="N52" s="142"/>
      <c r="O52" s="142"/>
      <c r="P52" s="147"/>
      <c r="Q52" s="142">
        <v>72119.204999999987</v>
      </c>
      <c r="R52" s="53"/>
      <c r="S52" s="53"/>
      <c r="T52" s="147"/>
      <c r="U52" s="142">
        <v>72119.204999999987</v>
      </c>
      <c r="V52" s="184"/>
      <c r="W52" s="184"/>
      <c r="X52" s="117"/>
      <c r="Y52" s="213">
        <f t="shared" si="30"/>
        <v>241125.82777777777</v>
      </c>
      <c r="Z52" s="142"/>
      <c r="AA52" s="41">
        <f t="shared" si="31"/>
        <v>241125.82777777774</v>
      </c>
      <c r="AB52" s="106"/>
      <c r="AC52" s="53"/>
      <c r="AD52" s="147"/>
      <c r="AE52" s="213">
        <f t="shared" si="32"/>
        <v>241125.82777777774</v>
      </c>
      <c r="AF52" s="54"/>
    </row>
    <row r="53" spans="2:32" ht="24.75" customHeight="1" x14ac:dyDescent="0.25">
      <c r="B53" s="36"/>
      <c r="C53" s="408"/>
      <c r="D53" s="362" t="s">
        <v>121</v>
      </c>
      <c r="E53" s="365"/>
      <c r="F53" s="367" t="s">
        <v>122</v>
      </c>
      <c r="G53" s="80" t="s">
        <v>123</v>
      </c>
      <c r="H53" s="81" t="s">
        <v>38</v>
      </c>
      <c r="I53" s="110">
        <v>1</v>
      </c>
      <c r="J53" s="110">
        <v>1</v>
      </c>
      <c r="K53" s="228">
        <v>1</v>
      </c>
      <c r="L53" s="229">
        <v>1</v>
      </c>
      <c r="M53" s="333">
        <f t="shared" ref="M53:R53" si="33">SUM(M55:M59)</f>
        <v>1017317.8799999999</v>
      </c>
      <c r="N53" s="333">
        <f t="shared" si="33"/>
        <v>0</v>
      </c>
      <c r="O53" s="333">
        <f t="shared" si="33"/>
        <v>120000</v>
      </c>
      <c r="P53" s="333">
        <f t="shared" si="33"/>
        <v>0</v>
      </c>
      <c r="Q53" s="333">
        <f t="shared" si="33"/>
        <v>1009668.8699999999</v>
      </c>
      <c r="R53" s="333">
        <f t="shared" si="33"/>
        <v>0</v>
      </c>
      <c r="S53" s="333">
        <f t="shared" ref="S53:T53" si="34">SUM(S55:S59)</f>
        <v>0</v>
      </c>
      <c r="T53" s="333">
        <f t="shared" si="34"/>
        <v>0</v>
      </c>
      <c r="U53" s="333">
        <f>SUM(U55:U59)</f>
        <v>1009668.8699999999</v>
      </c>
      <c r="V53" s="333">
        <f>SUM(V55:V59)</f>
        <v>0</v>
      </c>
      <c r="W53" s="333">
        <f t="shared" ref="W53:X53" si="35">SUM(W55:W59)</f>
        <v>0</v>
      </c>
      <c r="X53" s="333">
        <f t="shared" si="35"/>
        <v>0</v>
      </c>
      <c r="Y53" s="400">
        <f>SUM(M53:V54)</f>
        <v>3156655.62</v>
      </c>
      <c r="Z53" s="425"/>
      <c r="AA53" s="333">
        <f>SUM(AA55:AA59)</f>
        <v>3036655.62</v>
      </c>
      <c r="AB53" s="333">
        <f>SUM(AB55:AB59)</f>
        <v>0</v>
      </c>
      <c r="AC53" s="333">
        <f>SUM(AC55:AC59)</f>
        <v>120000</v>
      </c>
      <c r="AD53" s="333">
        <f>SUM(AD55:AD59)</f>
        <v>0</v>
      </c>
      <c r="AE53" s="333">
        <f>SUM(AA53:AD54)</f>
        <v>3156655.62</v>
      </c>
      <c r="AF53" s="378" t="s">
        <v>1</v>
      </c>
    </row>
    <row r="54" spans="2:32" ht="30" customHeight="1" thickBot="1" x14ac:dyDescent="0.3">
      <c r="B54" s="36"/>
      <c r="C54" s="408"/>
      <c r="D54" s="362"/>
      <c r="E54" s="376"/>
      <c r="F54" s="368"/>
      <c r="G54" s="82" t="s">
        <v>427</v>
      </c>
      <c r="H54" s="83" t="s">
        <v>5</v>
      </c>
      <c r="I54" s="325">
        <v>1</v>
      </c>
      <c r="J54" s="325">
        <v>1</v>
      </c>
      <c r="K54" s="325">
        <v>1</v>
      </c>
      <c r="L54" s="326">
        <v>1</v>
      </c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401"/>
      <c r="Z54" s="427"/>
      <c r="AA54" s="335"/>
      <c r="AB54" s="335"/>
      <c r="AC54" s="335"/>
      <c r="AD54" s="335"/>
      <c r="AE54" s="335"/>
      <c r="AF54" s="380"/>
    </row>
    <row r="55" spans="2:32" ht="25.5" x14ac:dyDescent="0.25">
      <c r="B55" s="36"/>
      <c r="C55" s="408"/>
      <c r="D55" s="362"/>
      <c r="E55" s="70" t="s">
        <v>124</v>
      </c>
      <c r="F55" s="39" t="s">
        <v>125</v>
      </c>
      <c r="G55" s="347" t="s">
        <v>126</v>
      </c>
      <c r="H55" s="348"/>
      <c r="I55" s="348"/>
      <c r="J55" s="348"/>
      <c r="K55" s="348"/>
      <c r="L55" s="349"/>
      <c r="M55" s="40">
        <v>96887.417142857143</v>
      </c>
      <c r="N55" s="140"/>
      <c r="O55" s="140"/>
      <c r="P55" s="42"/>
      <c r="Q55" s="140">
        <v>144238.41</v>
      </c>
      <c r="R55" s="41"/>
      <c r="S55" s="41"/>
      <c r="T55" s="42"/>
      <c r="U55" s="140">
        <v>144238.41</v>
      </c>
      <c r="V55" s="183"/>
      <c r="W55" s="183"/>
      <c r="X55" s="42"/>
      <c r="Y55" s="213">
        <f>SUM(M55:U55)</f>
        <v>385364.23714285716</v>
      </c>
      <c r="Z55" s="140"/>
      <c r="AA55" s="41">
        <f>$U55+$Q55+$M55</f>
        <v>385364.23714285716</v>
      </c>
      <c r="AB55" s="41"/>
      <c r="AC55" s="41"/>
      <c r="AD55" s="42"/>
      <c r="AE55" s="213">
        <f>SUM(AA55:AD55)</f>
        <v>385364.23714285716</v>
      </c>
      <c r="AF55" s="43"/>
    </row>
    <row r="56" spans="2:32" ht="38.25" x14ac:dyDescent="0.25">
      <c r="B56" s="36"/>
      <c r="C56" s="408"/>
      <c r="D56" s="362"/>
      <c r="E56" s="65" t="s">
        <v>127</v>
      </c>
      <c r="F56" s="45" t="s">
        <v>128</v>
      </c>
      <c r="G56" s="350" t="s">
        <v>426</v>
      </c>
      <c r="H56" s="351"/>
      <c r="I56" s="351"/>
      <c r="J56" s="351"/>
      <c r="K56" s="351"/>
      <c r="L56" s="352"/>
      <c r="M56" s="46">
        <v>387549.66857142857</v>
      </c>
      <c r="N56" s="141"/>
      <c r="O56" s="141">
        <v>120000</v>
      </c>
      <c r="P56" s="202"/>
      <c r="Q56" s="141">
        <v>96158.939999999988</v>
      </c>
      <c r="R56" s="47"/>
      <c r="S56" s="47"/>
      <c r="T56" s="202"/>
      <c r="U56" s="141">
        <v>96158.939999999988</v>
      </c>
      <c r="V56" s="183"/>
      <c r="W56" s="183"/>
      <c r="X56" s="42"/>
      <c r="Y56" s="213">
        <f t="shared" ref="Y56:Y59" si="36">SUM(M56:U56)</f>
        <v>699867.54857142852</v>
      </c>
      <c r="Z56" s="141"/>
      <c r="AA56" s="41">
        <f t="shared" ref="AA56:AA59" si="37">$U56+$Q56+$M56</f>
        <v>579867.54857142852</v>
      </c>
      <c r="AB56" s="41"/>
      <c r="AC56" s="47">
        <f>W56+S56+O56</f>
        <v>120000</v>
      </c>
      <c r="AD56" s="202"/>
      <c r="AE56" s="213">
        <f t="shared" ref="AE56:AE59" si="38">SUM(AA56:AD56)</f>
        <v>699867.54857142852</v>
      </c>
      <c r="AF56" s="48"/>
    </row>
    <row r="57" spans="2:32" ht="25.5" x14ac:dyDescent="0.25">
      <c r="B57" s="36"/>
      <c r="C57" s="408"/>
      <c r="D57" s="362"/>
      <c r="E57" s="65" t="s">
        <v>129</v>
      </c>
      <c r="F57" s="45" t="s">
        <v>130</v>
      </c>
      <c r="G57" s="350" t="s">
        <v>131</v>
      </c>
      <c r="H57" s="351"/>
      <c r="I57" s="351"/>
      <c r="J57" s="351"/>
      <c r="K57" s="351"/>
      <c r="L57" s="352"/>
      <c r="M57" s="46">
        <v>169552.97999999998</v>
      </c>
      <c r="N57" s="141"/>
      <c r="O57" s="141"/>
      <c r="P57" s="202"/>
      <c r="Q57" s="141">
        <v>240397.34999999998</v>
      </c>
      <c r="R57" s="47"/>
      <c r="S57" s="47"/>
      <c r="T57" s="202"/>
      <c r="U57" s="141">
        <v>240397.34999999998</v>
      </c>
      <c r="V57" s="183"/>
      <c r="W57" s="183"/>
      <c r="X57" s="42"/>
      <c r="Y57" s="213">
        <f t="shared" si="36"/>
        <v>650347.67999999993</v>
      </c>
      <c r="Z57" s="141"/>
      <c r="AA57" s="41">
        <f t="shared" si="37"/>
        <v>650347.67999999993</v>
      </c>
      <c r="AB57" s="41"/>
      <c r="AC57" s="47"/>
      <c r="AD57" s="202"/>
      <c r="AE57" s="213">
        <f t="shared" si="38"/>
        <v>650347.67999999993</v>
      </c>
      <c r="AF57" s="48"/>
    </row>
    <row r="58" spans="2:32" ht="39" customHeight="1" x14ac:dyDescent="0.25">
      <c r="B58" s="36"/>
      <c r="C58" s="408"/>
      <c r="D58" s="362"/>
      <c r="E58" s="65" t="s">
        <v>132</v>
      </c>
      <c r="F58" s="45" t="s">
        <v>133</v>
      </c>
      <c r="G58" s="350" t="s">
        <v>134</v>
      </c>
      <c r="H58" s="351"/>
      <c r="I58" s="351"/>
      <c r="J58" s="351"/>
      <c r="K58" s="351"/>
      <c r="L58" s="352"/>
      <c r="M58" s="46">
        <v>217996.68857142856</v>
      </c>
      <c r="N58" s="141"/>
      <c r="O58" s="141"/>
      <c r="P58" s="202"/>
      <c r="Q58" s="141">
        <v>192317.87999999998</v>
      </c>
      <c r="R58" s="47"/>
      <c r="S58" s="47"/>
      <c r="T58" s="202"/>
      <c r="U58" s="141">
        <v>192317.87999999998</v>
      </c>
      <c r="V58" s="183"/>
      <c r="W58" s="183"/>
      <c r="X58" s="42"/>
      <c r="Y58" s="213">
        <f t="shared" si="36"/>
        <v>602632.44857142854</v>
      </c>
      <c r="Z58" s="141"/>
      <c r="AA58" s="41">
        <f t="shared" si="37"/>
        <v>602632.44857142854</v>
      </c>
      <c r="AB58" s="41"/>
      <c r="AC58" s="47"/>
      <c r="AD58" s="202"/>
      <c r="AE58" s="213">
        <f t="shared" si="38"/>
        <v>602632.44857142854</v>
      </c>
      <c r="AF58" s="48"/>
    </row>
    <row r="59" spans="2:32" ht="39" thickBot="1" x14ac:dyDescent="0.3">
      <c r="B59" s="36"/>
      <c r="C59" s="408"/>
      <c r="D59" s="362"/>
      <c r="E59" s="71" t="s">
        <v>135</v>
      </c>
      <c r="F59" s="51" t="s">
        <v>136</v>
      </c>
      <c r="G59" s="353" t="s">
        <v>137</v>
      </c>
      <c r="H59" s="354"/>
      <c r="I59" s="354"/>
      <c r="J59" s="354"/>
      <c r="K59" s="354"/>
      <c r="L59" s="355"/>
      <c r="M59" s="52">
        <v>145331.12571428571</v>
      </c>
      <c r="N59" s="142"/>
      <c r="O59" s="142"/>
      <c r="P59" s="147"/>
      <c r="Q59" s="142">
        <v>336556.29</v>
      </c>
      <c r="R59" s="53"/>
      <c r="S59" s="53"/>
      <c r="T59" s="147"/>
      <c r="U59" s="142">
        <v>336556.29</v>
      </c>
      <c r="V59" s="184"/>
      <c r="W59" s="184"/>
      <c r="X59" s="107"/>
      <c r="Y59" s="213">
        <f t="shared" si="36"/>
        <v>818443.70571428561</v>
      </c>
      <c r="Z59" s="142"/>
      <c r="AA59" s="41">
        <f t="shared" si="37"/>
        <v>818443.70571428561</v>
      </c>
      <c r="AB59" s="106"/>
      <c r="AC59" s="53"/>
      <c r="AD59" s="147"/>
      <c r="AE59" s="213">
        <f t="shared" si="38"/>
        <v>818443.70571428561</v>
      </c>
      <c r="AF59" s="54"/>
    </row>
    <row r="60" spans="2:32" ht="15.75" customHeight="1" x14ac:dyDescent="0.25">
      <c r="B60" s="36"/>
      <c r="C60" s="408"/>
      <c r="D60" s="415" t="s">
        <v>138</v>
      </c>
      <c r="E60" s="365"/>
      <c r="F60" s="367" t="s">
        <v>36</v>
      </c>
      <c r="G60" s="428" t="s">
        <v>139</v>
      </c>
      <c r="H60" s="431" t="s">
        <v>38</v>
      </c>
      <c r="I60" s="434">
        <v>1</v>
      </c>
      <c r="J60" s="434">
        <v>1</v>
      </c>
      <c r="K60" s="434">
        <v>1</v>
      </c>
      <c r="L60" s="437">
        <v>1</v>
      </c>
      <c r="M60" s="333">
        <f>SUM(M64:M69)</f>
        <v>105651.86999999998</v>
      </c>
      <c r="N60" s="333">
        <f>SUM(N64:N69)</f>
        <v>0</v>
      </c>
      <c r="O60" s="333">
        <f t="shared" ref="O60:P60" si="39">SUM(O64:O69)</f>
        <v>0</v>
      </c>
      <c r="P60" s="333">
        <f t="shared" si="39"/>
        <v>0</v>
      </c>
      <c r="Q60" s="333">
        <f>SUM(Q64:Q69)</f>
        <v>108327.26</v>
      </c>
      <c r="R60" s="333">
        <f>SUM(R64:R69)</f>
        <v>0</v>
      </c>
      <c r="S60" s="333">
        <f t="shared" ref="S60:T60" si="40">SUM(S64:S69)</f>
        <v>0</v>
      </c>
      <c r="T60" s="333">
        <f t="shared" si="40"/>
        <v>0</v>
      </c>
      <c r="U60" s="333">
        <f>SUM(U64:U69)</f>
        <v>108658.78</v>
      </c>
      <c r="V60" s="333">
        <f>SUM(V64:V69)</f>
        <v>0</v>
      </c>
      <c r="W60" s="333">
        <f t="shared" ref="W60:X60" si="41">SUM(W64:W69)</f>
        <v>0</v>
      </c>
      <c r="X60" s="333">
        <f t="shared" si="41"/>
        <v>0</v>
      </c>
      <c r="Y60" s="369">
        <f>SUM(M60:V63)</f>
        <v>322637.90999999997</v>
      </c>
      <c r="Z60" s="425"/>
      <c r="AA60" s="333">
        <f>SUM(AA64:AA69)</f>
        <v>322637.91000000003</v>
      </c>
      <c r="AB60" s="333">
        <f>SUM(AB64:AB69)</f>
        <v>0</v>
      </c>
      <c r="AC60" s="333">
        <f>SUM(AC64:AC69)</f>
        <v>0</v>
      </c>
      <c r="AD60" s="333">
        <f>SUM(AD64:AD69)</f>
        <v>0</v>
      </c>
      <c r="AE60" s="333">
        <f>SUM(AA60:AD63)</f>
        <v>322637.91000000003</v>
      </c>
      <c r="AF60" s="440"/>
    </row>
    <row r="61" spans="2:32" ht="9.75" customHeight="1" x14ac:dyDescent="0.25">
      <c r="B61" s="36"/>
      <c r="C61" s="408"/>
      <c r="D61" s="416"/>
      <c r="E61" s="376"/>
      <c r="F61" s="377"/>
      <c r="G61" s="429"/>
      <c r="H61" s="432"/>
      <c r="I61" s="435"/>
      <c r="J61" s="435"/>
      <c r="K61" s="435"/>
      <c r="L61" s="438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70"/>
      <c r="Z61" s="426"/>
      <c r="AA61" s="334"/>
      <c r="AB61" s="334"/>
      <c r="AC61" s="334"/>
      <c r="AD61" s="334"/>
      <c r="AE61" s="334"/>
      <c r="AF61" s="441"/>
    </row>
    <row r="62" spans="2:32" ht="0.75" customHeight="1" x14ac:dyDescent="0.25">
      <c r="B62" s="36"/>
      <c r="C62" s="408"/>
      <c r="D62" s="416"/>
      <c r="E62" s="376"/>
      <c r="F62" s="377"/>
      <c r="G62" s="443"/>
      <c r="H62" s="444"/>
      <c r="I62" s="445"/>
      <c r="J62" s="445"/>
      <c r="K62" s="445"/>
      <c r="L62" s="446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70"/>
      <c r="Z62" s="426"/>
      <c r="AA62" s="334"/>
      <c r="AB62" s="334"/>
      <c r="AC62" s="334"/>
      <c r="AD62" s="334"/>
      <c r="AE62" s="334"/>
      <c r="AF62" s="441"/>
    </row>
    <row r="63" spans="2:32" ht="26.25" customHeight="1" thickBot="1" x14ac:dyDescent="0.3">
      <c r="B63" s="36"/>
      <c r="C63" s="408"/>
      <c r="D63" s="416"/>
      <c r="E63" s="366"/>
      <c r="F63" s="368"/>
      <c r="G63" s="293" t="s">
        <v>140</v>
      </c>
      <c r="H63" s="88" t="s">
        <v>38</v>
      </c>
      <c r="I63" s="111">
        <v>6</v>
      </c>
      <c r="J63" s="111">
        <v>6</v>
      </c>
      <c r="K63" s="111">
        <v>5</v>
      </c>
      <c r="L63" s="227">
        <v>4</v>
      </c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71"/>
      <c r="Z63" s="427"/>
      <c r="AA63" s="335"/>
      <c r="AB63" s="335"/>
      <c r="AC63" s="335"/>
      <c r="AD63" s="335"/>
      <c r="AE63" s="335"/>
      <c r="AF63" s="442"/>
    </row>
    <row r="64" spans="2:32" ht="25.5" x14ac:dyDescent="0.25">
      <c r="B64" s="36"/>
      <c r="C64" s="408"/>
      <c r="D64" s="416"/>
      <c r="E64" s="70" t="s">
        <v>141</v>
      </c>
      <c r="F64" s="39" t="s">
        <v>142</v>
      </c>
      <c r="G64" s="347" t="s">
        <v>143</v>
      </c>
      <c r="H64" s="348"/>
      <c r="I64" s="348"/>
      <c r="J64" s="348"/>
      <c r="K64" s="348"/>
      <c r="L64" s="349"/>
      <c r="M64" s="40">
        <v>10158.833653846152</v>
      </c>
      <c r="N64" s="140"/>
      <c r="O64" s="140"/>
      <c r="P64" s="201"/>
      <c r="Q64" s="140">
        <v>6249.6496153846147</v>
      </c>
      <c r="R64" s="41"/>
      <c r="S64" s="41"/>
      <c r="T64" s="201"/>
      <c r="U64" s="140">
        <v>6268.7757692307687</v>
      </c>
      <c r="V64" s="183"/>
      <c r="W64" s="183"/>
      <c r="X64" s="42"/>
      <c r="Y64" s="213">
        <f>SUM(M64:U64)</f>
        <v>22677.259038461536</v>
      </c>
      <c r="Z64" s="140"/>
      <c r="AA64" s="41">
        <f>$U64+$Q64+$M64</f>
        <v>22677.259038461536</v>
      </c>
      <c r="AB64" s="41"/>
      <c r="AC64" s="41"/>
      <c r="AD64" s="201"/>
      <c r="AE64" s="213">
        <f>SUM(AA64:AD64)</f>
        <v>22677.259038461536</v>
      </c>
      <c r="AF64" s="43"/>
    </row>
    <row r="65" spans="2:32" ht="25.5" x14ac:dyDescent="0.25">
      <c r="B65" s="36"/>
      <c r="C65" s="408"/>
      <c r="D65" s="416"/>
      <c r="E65" s="65" t="s">
        <v>144</v>
      </c>
      <c r="F65" s="45" t="s">
        <v>145</v>
      </c>
      <c r="G65" s="350" t="s">
        <v>146</v>
      </c>
      <c r="H65" s="351"/>
      <c r="I65" s="351"/>
      <c r="J65" s="351"/>
      <c r="K65" s="351"/>
      <c r="L65" s="352"/>
      <c r="M65" s="46">
        <v>8127.0669230769236</v>
      </c>
      <c r="N65" s="141"/>
      <c r="O65" s="141"/>
      <c r="P65" s="202"/>
      <c r="Q65" s="141">
        <v>8332.8661538461547</v>
      </c>
      <c r="R65" s="47"/>
      <c r="S65" s="47"/>
      <c r="T65" s="202"/>
      <c r="U65" s="141">
        <v>8358.3676923076928</v>
      </c>
      <c r="V65" s="183"/>
      <c r="W65" s="183"/>
      <c r="X65" s="42"/>
      <c r="Y65" s="213">
        <f t="shared" ref="Y65:Y69" si="42">SUM(M65:U65)</f>
        <v>24818.300769230773</v>
      </c>
      <c r="Z65" s="141"/>
      <c r="AA65" s="41">
        <f t="shared" ref="AA65:AA69" si="43">$U65+$Q65+$M65</f>
        <v>24818.300769230769</v>
      </c>
      <c r="AB65" s="41"/>
      <c r="AC65" s="47"/>
      <c r="AD65" s="202"/>
      <c r="AE65" s="213">
        <f t="shared" ref="AE65:AE69" si="44">SUM(AA65:AD65)</f>
        <v>24818.300769230769</v>
      </c>
      <c r="AF65" s="48"/>
    </row>
    <row r="66" spans="2:32" ht="38.25" x14ac:dyDescent="0.25">
      <c r="B66" s="36"/>
      <c r="C66" s="408"/>
      <c r="D66" s="416"/>
      <c r="E66" s="65" t="s">
        <v>147</v>
      </c>
      <c r="F66" s="45" t="s">
        <v>148</v>
      </c>
      <c r="G66" s="350" t="s">
        <v>149</v>
      </c>
      <c r="H66" s="351"/>
      <c r="I66" s="351"/>
      <c r="J66" s="351"/>
      <c r="K66" s="351"/>
      <c r="L66" s="352"/>
      <c r="M66" s="46">
        <v>24381.200769230767</v>
      </c>
      <c r="N66" s="141"/>
      <c r="O66" s="141"/>
      <c r="P66" s="202"/>
      <c r="Q66" s="141">
        <v>45830.763846153844</v>
      </c>
      <c r="R66" s="47"/>
      <c r="S66" s="47"/>
      <c r="T66" s="202"/>
      <c r="U66" s="141">
        <v>45971.022307692307</v>
      </c>
      <c r="V66" s="183"/>
      <c r="W66" s="183"/>
      <c r="X66" s="42"/>
      <c r="Y66" s="213">
        <f t="shared" si="42"/>
        <v>116182.98692307691</v>
      </c>
      <c r="Z66" s="141"/>
      <c r="AA66" s="41">
        <f t="shared" si="43"/>
        <v>116182.98692307693</v>
      </c>
      <c r="AB66" s="41"/>
      <c r="AC66" s="47"/>
      <c r="AD66" s="202"/>
      <c r="AE66" s="213">
        <f t="shared" si="44"/>
        <v>116182.98692307693</v>
      </c>
      <c r="AF66" s="48"/>
    </row>
    <row r="67" spans="2:32" ht="25.5" x14ac:dyDescent="0.25">
      <c r="B67" s="36"/>
      <c r="C67" s="408"/>
      <c r="D67" s="416"/>
      <c r="E67" s="65" t="s">
        <v>150</v>
      </c>
      <c r="F67" s="45" t="s">
        <v>142</v>
      </c>
      <c r="G67" s="350" t="s">
        <v>151</v>
      </c>
      <c r="H67" s="351"/>
      <c r="I67" s="351"/>
      <c r="J67" s="351"/>
      <c r="K67" s="351"/>
      <c r="L67" s="352"/>
      <c r="M67" s="46">
        <v>18285.900576923075</v>
      </c>
      <c r="N67" s="141"/>
      <c r="O67" s="141"/>
      <c r="P67" s="202"/>
      <c r="Q67" s="141">
        <v>10416.082692307691</v>
      </c>
      <c r="R67" s="47"/>
      <c r="S67" s="47"/>
      <c r="T67" s="202"/>
      <c r="U67" s="141">
        <v>10447.959615384614</v>
      </c>
      <c r="V67" s="183"/>
      <c r="W67" s="183"/>
      <c r="X67" s="42"/>
      <c r="Y67" s="213">
        <f t="shared" si="42"/>
        <v>39149.942884615382</v>
      </c>
      <c r="Z67" s="141"/>
      <c r="AA67" s="41">
        <f t="shared" si="43"/>
        <v>39149.942884615375</v>
      </c>
      <c r="AB67" s="41"/>
      <c r="AC67" s="47"/>
      <c r="AD67" s="202"/>
      <c r="AE67" s="213">
        <f t="shared" si="44"/>
        <v>39149.942884615375</v>
      </c>
      <c r="AF67" s="48"/>
    </row>
    <row r="68" spans="2:32" ht="25.5" x14ac:dyDescent="0.25">
      <c r="B68" s="36"/>
      <c r="C68" s="408"/>
      <c r="D68" s="416"/>
      <c r="E68" s="65" t="s">
        <v>152</v>
      </c>
      <c r="F68" s="45" t="s">
        <v>153</v>
      </c>
      <c r="G68" s="350" t="s">
        <v>154</v>
      </c>
      <c r="H68" s="351"/>
      <c r="I68" s="351"/>
      <c r="J68" s="351"/>
      <c r="K68" s="351"/>
      <c r="L68" s="352"/>
      <c r="M68" s="46">
        <v>24381.200769230767</v>
      </c>
      <c r="N68" s="141"/>
      <c r="O68" s="141"/>
      <c r="P68" s="202"/>
      <c r="Q68" s="141">
        <v>24998.598461538459</v>
      </c>
      <c r="R68" s="47"/>
      <c r="S68" s="47"/>
      <c r="T68" s="202"/>
      <c r="U68" s="141">
        <v>25075.103076923075</v>
      </c>
      <c r="V68" s="183"/>
      <c r="W68" s="183"/>
      <c r="X68" s="202"/>
      <c r="Y68" s="213">
        <f t="shared" si="42"/>
        <v>74454.902307692304</v>
      </c>
      <c r="Z68" s="141"/>
      <c r="AA68" s="41">
        <f t="shared" si="43"/>
        <v>74454.902307692304</v>
      </c>
      <c r="AB68" s="41"/>
      <c r="AC68" s="47"/>
      <c r="AD68" s="202"/>
      <c r="AE68" s="213">
        <f t="shared" si="44"/>
        <v>74454.902307692304</v>
      </c>
      <c r="AF68" s="48"/>
    </row>
    <row r="69" spans="2:32" ht="15.75" thickBot="1" x14ac:dyDescent="0.3">
      <c r="B69" s="36"/>
      <c r="C69" s="408"/>
      <c r="D69" s="417"/>
      <c r="E69" s="66" t="s">
        <v>155</v>
      </c>
      <c r="F69" s="51" t="s">
        <v>156</v>
      </c>
      <c r="G69" s="353" t="s">
        <v>157</v>
      </c>
      <c r="H69" s="354"/>
      <c r="I69" s="354"/>
      <c r="J69" s="354"/>
      <c r="K69" s="354"/>
      <c r="L69" s="355"/>
      <c r="M69" s="52">
        <v>20317.667307692303</v>
      </c>
      <c r="N69" s="142"/>
      <c r="O69" s="142"/>
      <c r="P69" s="147"/>
      <c r="Q69" s="142">
        <v>12499.299230769229</v>
      </c>
      <c r="R69" s="53"/>
      <c r="S69" s="53"/>
      <c r="T69" s="147"/>
      <c r="U69" s="142">
        <v>12537.551538461537</v>
      </c>
      <c r="V69" s="184"/>
      <c r="W69" s="184"/>
      <c r="X69" s="107"/>
      <c r="Y69" s="213">
        <f t="shared" si="42"/>
        <v>45354.518076923072</v>
      </c>
      <c r="Z69" s="142"/>
      <c r="AA69" s="41">
        <f t="shared" si="43"/>
        <v>45354.518076923072</v>
      </c>
      <c r="AB69" s="106"/>
      <c r="AC69" s="53"/>
      <c r="AD69" s="205"/>
      <c r="AE69" s="213">
        <f t="shared" si="44"/>
        <v>45354.518076923072</v>
      </c>
      <c r="AF69" s="54"/>
    </row>
    <row r="70" spans="2:32" ht="24" customHeight="1" x14ac:dyDescent="0.25">
      <c r="B70" s="36"/>
      <c r="C70" s="408"/>
      <c r="D70" s="415" t="s">
        <v>158</v>
      </c>
      <c r="E70" s="365"/>
      <c r="F70" s="367" t="s">
        <v>159</v>
      </c>
      <c r="G70" s="428" t="s">
        <v>160</v>
      </c>
      <c r="H70" s="431" t="s">
        <v>38</v>
      </c>
      <c r="I70" s="434">
        <v>0</v>
      </c>
      <c r="J70" s="434">
        <v>1</v>
      </c>
      <c r="K70" s="434">
        <v>1</v>
      </c>
      <c r="L70" s="437">
        <v>1</v>
      </c>
      <c r="M70" s="333">
        <f>SUM(M73:M78)</f>
        <v>96887.42</v>
      </c>
      <c r="N70" s="333">
        <f>SUM(N73:N78)</f>
        <v>0</v>
      </c>
      <c r="O70" s="333">
        <f t="shared" ref="O70:P70" si="45">SUM(O73:O78)</f>
        <v>0</v>
      </c>
      <c r="P70" s="333">
        <f t="shared" si="45"/>
        <v>0</v>
      </c>
      <c r="Q70" s="333">
        <f>SUM(Q73:Q78)</f>
        <v>96158.94</v>
      </c>
      <c r="R70" s="333">
        <f>SUM(R73:R78)</f>
        <v>0</v>
      </c>
      <c r="S70" s="333">
        <f t="shared" ref="S70:T70" si="46">SUM(S73:S78)</f>
        <v>0</v>
      </c>
      <c r="T70" s="333">
        <f t="shared" si="46"/>
        <v>0</v>
      </c>
      <c r="U70" s="333">
        <f>SUM(U73:U78)</f>
        <v>96158.94</v>
      </c>
      <c r="V70" s="333">
        <f>SUM(V73:V78)</f>
        <v>0</v>
      </c>
      <c r="W70" s="333">
        <f t="shared" ref="W70:X70" si="47">SUM(W73:W78)</f>
        <v>0</v>
      </c>
      <c r="X70" s="333">
        <f t="shared" si="47"/>
        <v>0</v>
      </c>
      <c r="Y70" s="369">
        <f>SUM(M70:U72)</f>
        <v>289205.3</v>
      </c>
      <c r="Z70" s="425"/>
      <c r="AA70" s="333">
        <f>SUM(AA73:AA78)</f>
        <v>289205.3</v>
      </c>
      <c r="AB70" s="333">
        <f>SUM(AB73:AB78)</f>
        <v>0</v>
      </c>
      <c r="AC70" s="333">
        <f>SUM(AC73:AC78)</f>
        <v>0</v>
      </c>
      <c r="AD70" s="333">
        <f>SUM(AD73:AD78)</f>
        <v>0</v>
      </c>
      <c r="AE70" s="338">
        <f>SUM(AA70:AD72)</f>
        <v>289205.3</v>
      </c>
      <c r="AF70" s="378" t="s">
        <v>1</v>
      </c>
    </row>
    <row r="71" spans="2:32" ht="24" customHeight="1" x14ac:dyDescent="0.25">
      <c r="B71" s="36"/>
      <c r="C71" s="408"/>
      <c r="D71" s="416"/>
      <c r="E71" s="376"/>
      <c r="F71" s="377"/>
      <c r="G71" s="429"/>
      <c r="H71" s="432"/>
      <c r="I71" s="435"/>
      <c r="J71" s="435"/>
      <c r="K71" s="435"/>
      <c r="L71" s="438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70"/>
      <c r="Z71" s="426"/>
      <c r="AA71" s="334"/>
      <c r="AB71" s="334"/>
      <c r="AC71" s="334"/>
      <c r="AD71" s="334"/>
      <c r="AE71" s="356"/>
      <c r="AF71" s="379"/>
    </row>
    <row r="72" spans="2:32" ht="7.5" customHeight="1" thickBot="1" x14ac:dyDescent="0.3">
      <c r="B72" s="36"/>
      <c r="C72" s="408"/>
      <c r="D72" s="416"/>
      <c r="E72" s="366"/>
      <c r="F72" s="368"/>
      <c r="G72" s="430"/>
      <c r="H72" s="433"/>
      <c r="I72" s="436"/>
      <c r="J72" s="436"/>
      <c r="K72" s="436"/>
      <c r="L72" s="439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71"/>
      <c r="Z72" s="427"/>
      <c r="AA72" s="335"/>
      <c r="AB72" s="335"/>
      <c r="AC72" s="335"/>
      <c r="AD72" s="335"/>
      <c r="AE72" s="339"/>
      <c r="AF72" s="380"/>
    </row>
    <row r="73" spans="2:32" ht="25.5" x14ac:dyDescent="0.25">
      <c r="B73" s="36"/>
      <c r="C73" s="408"/>
      <c r="D73" s="416"/>
      <c r="E73" s="70" t="s">
        <v>161</v>
      </c>
      <c r="F73" s="39" t="s">
        <v>156</v>
      </c>
      <c r="G73" s="347" t="s">
        <v>162</v>
      </c>
      <c r="H73" s="348"/>
      <c r="I73" s="348"/>
      <c r="J73" s="348"/>
      <c r="K73" s="348"/>
      <c r="L73" s="349"/>
      <c r="M73" s="40">
        <v>12110.9275</v>
      </c>
      <c r="N73" s="140"/>
      <c r="O73" s="140"/>
      <c r="P73" s="201"/>
      <c r="Q73" s="140">
        <v>12019.8675</v>
      </c>
      <c r="R73" s="41"/>
      <c r="S73" s="41"/>
      <c r="T73" s="201"/>
      <c r="U73" s="140">
        <f t="shared" ref="U73:U75" si="48">Q73</f>
        <v>12019.8675</v>
      </c>
      <c r="V73" s="183"/>
      <c r="W73" s="183"/>
      <c r="X73" s="42"/>
      <c r="Y73" s="213">
        <f>SUM(M73:U73)</f>
        <v>36150.662499999999</v>
      </c>
      <c r="Z73" s="140"/>
      <c r="AA73" s="41">
        <f>$U73+$Q73+$M73</f>
        <v>36150.662499999999</v>
      </c>
      <c r="AB73" s="41"/>
      <c r="AC73" s="41"/>
      <c r="AD73" s="201"/>
      <c r="AE73" s="213">
        <f>SUM(AA73:AD73)</f>
        <v>36150.662499999999</v>
      </c>
      <c r="AF73" s="43"/>
    </row>
    <row r="74" spans="2:32" ht="33.75" customHeight="1" x14ac:dyDescent="0.25">
      <c r="B74" s="36"/>
      <c r="C74" s="408"/>
      <c r="D74" s="416"/>
      <c r="E74" s="65" t="s">
        <v>163</v>
      </c>
      <c r="F74" s="45" t="s">
        <v>156</v>
      </c>
      <c r="G74" s="350" t="s">
        <v>164</v>
      </c>
      <c r="H74" s="351"/>
      <c r="I74" s="351"/>
      <c r="J74" s="351"/>
      <c r="K74" s="351"/>
      <c r="L74" s="352"/>
      <c r="M74" s="46">
        <v>48443.71</v>
      </c>
      <c r="N74" s="141"/>
      <c r="O74" s="141"/>
      <c r="P74" s="202"/>
      <c r="Q74" s="141">
        <v>48079.47</v>
      </c>
      <c r="R74" s="47"/>
      <c r="S74" s="47"/>
      <c r="T74" s="202"/>
      <c r="U74" s="141">
        <f t="shared" si="48"/>
        <v>48079.47</v>
      </c>
      <c r="V74" s="183"/>
      <c r="W74" s="183"/>
      <c r="X74" s="42"/>
      <c r="Y74" s="213">
        <f t="shared" ref="Y74:Y78" si="49">SUM(M74:U74)</f>
        <v>144602.65</v>
      </c>
      <c r="Z74" s="141"/>
      <c r="AA74" s="41">
        <f t="shared" ref="AA74:AA78" si="50">$U74+$Q74+$M74</f>
        <v>144602.65</v>
      </c>
      <c r="AB74" s="41"/>
      <c r="AC74" s="47"/>
      <c r="AD74" s="202"/>
      <c r="AE74" s="213">
        <f t="shared" ref="AE74:AE78" si="51">SUM(AA74:AD74)</f>
        <v>144602.65</v>
      </c>
      <c r="AF74" s="48"/>
    </row>
    <row r="75" spans="2:32" ht="22.5" customHeight="1" x14ac:dyDescent="0.25">
      <c r="B75" s="36"/>
      <c r="C75" s="408"/>
      <c r="D75" s="416"/>
      <c r="E75" s="65" t="s">
        <v>165</v>
      </c>
      <c r="F75" s="45" t="s">
        <v>156</v>
      </c>
      <c r="G75" s="350" t="s">
        <v>166</v>
      </c>
      <c r="H75" s="351"/>
      <c r="I75" s="351"/>
      <c r="J75" s="351"/>
      <c r="K75" s="351"/>
      <c r="L75" s="352"/>
      <c r="M75" s="46">
        <v>9688.7420000000002</v>
      </c>
      <c r="N75" s="141"/>
      <c r="O75" s="141"/>
      <c r="P75" s="202"/>
      <c r="Q75" s="141">
        <v>9615.8940000000002</v>
      </c>
      <c r="R75" s="47"/>
      <c r="S75" s="47"/>
      <c r="T75" s="202"/>
      <c r="U75" s="141">
        <f t="shared" si="48"/>
        <v>9615.8940000000002</v>
      </c>
      <c r="V75" s="183"/>
      <c r="W75" s="183"/>
      <c r="X75" s="42"/>
      <c r="Y75" s="213">
        <f t="shared" si="49"/>
        <v>28920.53</v>
      </c>
      <c r="Z75" s="141"/>
      <c r="AA75" s="41">
        <f t="shared" si="50"/>
        <v>28920.53</v>
      </c>
      <c r="AB75" s="41"/>
      <c r="AC75" s="47"/>
      <c r="AD75" s="202"/>
      <c r="AE75" s="213">
        <f t="shared" si="51"/>
        <v>28920.53</v>
      </c>
      <c r="AF75" s="48"/>
    </row>
    <row r="76" spans="2:32" ht="38.25" x14ac:dyDescent="0.25">
      <c r="B76" s="36"/>
      <c r="C76" s="408"/>
      <c r="D76" s="416"/>
      <c r="E76" s="65" t="s">
        <v>167</v>
      </c>
      <c r="F76" s="45" t="s">
        <v>168</v>
      </c>
      <c r="G76" s="350" t="s">
        <v>169</v>
      </c>
      <c r="H76" s="351"/>
      <c r="I76" s="351"/>
      <c r="J76" s="351"/>
      <c r="K76" s="351"/>
      <c r="L76" s="352"/>
      <c r="M76" s="46">
        <v>4844.3710000000001</v>
      </c>
      <c r="N76" s="141"/>
      <c r="O76" s="141"/>
      <c r="P76" s="202"/>
      <c r="Q76" s="141">
        <v>4807.9470000000001</v>
      </c>
      <c r="R76" s="47"/>
      <c r="S76" s="47"/>
      <c r="T76" s="202"/>
      <c r="U76" s="141">
        <v>4807.9470000000001</v>
      </c>
      <c r="V76" s="183"/>
      <c r="W76" s="183"/>
      <c r="X76" s="42"/>
      <c r="Y76" s="213">
        <f t="shared" si="49"/>
        <v>14460.264999999999</v>
      </c>
      <c r="Z76" s="141"/>
      <c r="AA76" s="41">
        <f t="shared" si="50"/>
        <v>14460.264999999999</v>
      </c>
      <c r="AB76" s="41"/>
      <c r="AC76" s="47"/>
      <c r="AD76" s="202"/>
      <c r="AE76" s="213">
        <f t="shared" si="51"/>
        <v>14460.264999999999</v>
      </c>
      <c r="AF76" s="48"/>
    </row>
    <row r="77" spans="2:32" x14ac:dyDescent="0.25">
      <c r="B77" s="36"/>
      <c r="C77" s="408"/>
      <c r="D77" s="416"/>
      <c r="E77" s="65" t="s">
        <v>170</v>
      </c>
      <c r="F77" s="45" t="s">
        <v>171</v>
      </c>
      <c r="G77" s="350" t="s">
        <v>172</v>
      </c>
      <c r="H77" s="351"/>
      <c r="I77" s="351"/>
      <c r="J77" s="351"/>
      <c r="K77" s="351"/>
      <c r="L77" s="352"/>
      <c r="M77" s="46">
        <v>14533.112999999999</v>
      </c>
      <c r="N77" s="141"/>
      <c r="O77" s="141"/>
      <c r="P77" s="202"/>
      <c r="Q77" s="141">
        <v>14423.841</v>
      </c>
      <c r="R77" s="47"/>
      <c r="S77" s="47"/>
      <c r="T77" s="202"/>
      <c r="U77" s="141">
        <v>14423.841</v>
      </c>
      <c r="V77" s="183"/>
      <c r="W77" s="183"/>
      <c r="X77" s="202"/>
      <c r="Y77" s="213">
        <f t="shared" si="49"/>
        <v>43380.794999999998</v>
      </c>
      <c r="Z77" s="141"/>
      <c r="AA77" s="41">
        <f t="shared" si="50"/>
        <v>43380.794999999998</v>
      </c>
      <c r="AB77" s="41"/>
      <c r="AC77" s="47"/>
      <c r="AD77" s="202"/>
      <c r="AE77" s="213">
        <f t="shared" si="51"/>
        <v>43380.794999999998</v>
      </c>
      <c r="AF77" s="48"/>
    </row>
    <row r="78" spans="2:32" ht="39" thickBot="1" x14ac:dyDescent="0.3">
      <c r="B78" s="36"/>
      <c r="C78" s="408"/>
      <c r="D78" s="417"/>
      <c r="E78" s="66" t="s">
        <v>173</v>
      </c>
      <c r="F78" s="51" t="s">
        <v>174</v>
      </c>
      <c r="G78" s="353" t="s">
        <v>175</v>
      </c>
      <c r="H78" s="354"/>
      <c r="I78" s="354"/>
      <c r="J78" s="354"/>
      <c r="K78" s="354"/>
      <c r="L78" s="355"/>
      <c r="M78" s="52">
        <v>7266.5564999999997</v>
      </c>
      <c r="N78" s="142"/>
      <c r="O78" s="142"/>
      <c r="P78" s="147"/>
      <c r="Q78" s="142">
        <v>7211.9205000000002</v>
      </c>
      <c r="R78" s="53"/>
      <c r="S78" s="53"/>
      <c r="T78" s="147"/>
      <c r="U78" s="142">
        <v>7211.9205000000002</v>
      </c>
      <c r="V78" s="184"/>
      <c r="W78" s="184"/>
      <c r="X78" s="107"/>
      <c r="Y78" s="213">
        <f t="shared" si="49"/>
        <v>21690.397499999999</v>
      </c>
      <c r="Z78" s="142"/>
      <c r="AA78" s="41">
        <f t="shared" si="50"/>
        <v>21690.397499999999</v>
      </c>
      <c r="AB78" s="106"/>
      <c r="AC78" s="53"/>
      <c r="AD78" s="205"/>
      <c r="AE78" s="213">
        <f t="shared" si="51"/>
        <v>21690.397499999999</v>
      </c>
      <c r="AF78" s="54"/>
    </row>
    <row r="79" spans="2:32" ht="25.5" customHeight="1" x14ac:dyDescent="0.25">
      <c r="B79" s="36"/>
      <c r="C79" s="408"/>
      <c r="D79" s="362" t="s">
        <v>176</v>
      </c>
      <c r="E79" s="365"/>
      <c r="F79" s="367" t="s">
        <v>177</v>
      </c>
      <c r="G79" s="84" t="s">
        <v>178</v>
      </c>
      <c r="H79" s="85" t="s">
        <v>38</v>
      </c>
      <c r="I79" s="110">
        <v>4</v>
      </c>
      <c r="J79" s="224">
        <v>4</v>
      </c>
      <c r="K79" s="224">
        <v>5</v>
      </c>
      <c r="L79" s="229">
        <v>5</v>
      </c>
      <c r="M79" s="336">
        <f>SUM(M83:M87)</f>
        <v>48443.71</v>
      </c>
      <c r="N79" s="333">
        <f>SUM(N83:N87)</f>
        <v>0</v>
      </c>
      <c r="O79" s="333">
        <f t="shared" ref="O79:P79" si="52">SUM(O83:O87)</f>
        <v>0</v>
      </c>
      <c r="P79" s="333">
        <f t="shared" si="52"/>
        <v>0</v>
      </c>
      <c r="Q79" s="333">
        <f>SUM(Q83:Q87)</f>
        <v>48079.47</v>
      </c>
      <c r="R79" s="333">
        <f>SUM(R83:R87)</f>
        <v>0</v>
      </c>
      <c r="S79" s="333">
        <f t="shared" ref="S79:T79" si="53">SUM(S83:S87)</f>
        <v>0</v>
      </c>
      <c r="T79" s="333">
        <f t="shared" si="53"/>
        <v>0</v>
      </c>
      <c r="U79" s="398">
        <f>SUM(U83:U87)</f>
        <v>48079.47</v>
      </c>
      <c r="V79" s="333">
        <f>SUM(V83:V87)</f>
        <v>0</v>
      </c>
      <c r="W79" s="333">
        <f t="shared" ref="W79:X79" si="54">SUM(W83:W87)</f>
        <v>0</v>
      </c>
      <c r="X79" s="333">
        <f t="shared" si="54"/>
        <v>0</v>
      </c>
      <c r="Y79" s="369">
        <f>SUM(M79:U82)</f>
        <v>144602.65</v>
      </c>
      <c r="Z79" s="419"/>
      <c r="AA79" s="422">
        <f>SUM(AA83:AA87)</f>
        <v>144602.65</v>
      </c>
      <c r="AB79" s="333">
        <f>SUM(AB83:AB87)</f>
        <v>0</v>
      </c>
      <c r="AC79" s="398">
        <f>SUM(AC83:AC87)</f>
        <v>0</v>
      </c>
      <c r="AD79" s="333">
        <f>SUM(AD83:AD87)</f>
        <v>0</v>
      </c>
      <c r="AE79" s="338">
        <f>SUM(AA79:AD82)</f>
        <v>144602.65</v>
      </c>
      <c r="AF79" s="378" t="s">
        <v>1</v>
      </c>
    </row>
    <row r="80" spans="2:32" ht="15.75" customHeight="1" x14ac:dyDescent="0.25">
      <c r="B80" s="36"/>
      <c r="C80" s="408"/>
      <c r="D80" s="362"/>
      <c r="E80" s="376"/>
      <c r="F80" s="377"/>
      <c r="G80" s="82" t="s">
        <v>179</v>
      </c>
      <c r="H80" s="29" t="s">
        <v>38</v>
      </c>
      <c r="I80" s="226" t="s">
        <v>389</v>
      </c>
      <c r="J80" s="225" t="s">
        <v>423</v>
      </c>
      <c r="K80" s="232" t="s">
        <v>424</v>
      </c>
      <c r="L80" s="233" t="s">
        <v>425</v>
      </c>
      <c r="M80" s="360"/>
      <c r="N80" s="334"/>
      <c r="O80" s="334"/>
      <c r="P80" s="334"/>
      <c r="Q80" s="334"/>
      <c r="R80" s="334"/>
      <c r="S80" s="334"/>
      <c r="T80" s="334"/>
      <c r="U80" s="418"/>
      <c r="V80" s="334"/>
      <c r="W80" s="334"/>
      <c r="X80" s="334"/>
      <c r="Y80" s="370"/>
      <c r="Z80" s="420"/>
      <c r="AA80" s="423"/>
      <c r="AB80" s="334"/>
      <c r="AC80" s="418"/>
      <c r="AD80" s="334"/>
      <c r="AE80" s="356"/>
      <c r="AF80" s="379"/>
    </row>
    <row r="81" spans="2:32" ht="24.75" customHeight="1" x14ac:dyDescent="0.25">
      <c r="B81" s="36"/>
      <c r="C81" s="408"/>
      <c r="D81" s="362"/>
      <c r="E81" s="376"/>
      <c r="F81" s="377"/>
      <c r="G81" s="90" t="s">
        <v>180</v>
      </c>
      <c r="H81" s="91" t="s">
        <v>38</v>
      </c>
      <c r="I81" s="234">
        <v>1862</v>
      </c>
      <c r="J81" s="234">
        <v>1870</v>
      </c>
      <c r="K81" s="232">
        <v>1885</v>
      </c>
      <c r="L81" s="235">
        <v>1900</v>
      </c>
      <c r="M81" s="360"/>
      <c r="N81" s="334"/>
      <c r="O81" s="334"/>
      <c r="P81" s="334"/>
      <c r="Q81" s="334"/>
      <c r="R81" s="334"/>
      <c r="S81" s="334"/>
      <c r="T81" s="334"/>
      <c r="U81" s="418"/>
      <c r="V81" s="334"/>
      <c r="W81" s="334"/>
      <c r="X81" s="334"/>
      <c r="Y81" s="370"/>
      <c r="Z81" s="420"/>
      <c r="AA81" s="423"/>
      <c r="AB81" s="334"/>
      <c r="AC81" s="418"/>
      <c r="AD81" s="334"/>
      <c r="AE81" s="356"/>
      <c r="AF81" s="379"/>
    </row>
    <row r="82" spans="2:32" ht="22.5" customHeight="1" thickBot="1" x14ac:dyDescent="0.3">
      <c r="B82" s="36"/>
      <c r="C82" s="408"/>
      <c r="D82" s="362"/>
      <c r="E82" s="376"/>
      <c r="F82" s="368"/>
      <c r="G82" s="82" t="s">
        <v>181</v>
      </c>
      <c r="H82" s="92" t="s">
        <v>38</v>
      </c>
      <c r="I82" s="225">
        <v>985</v>
      </c>
      <c r="J82" s="225">
        <v>1050</v>
      </c>
      <c r="K82" s="225">
        <v>1120</v>
      </c>
      <c r="L82" s="235">
        <v>1200</v>
      </c>
      <c r="M82" s="337"/>
      <c r="N82" s="335"/>
      <c r="O82" s="335"/>
      <c r="P82" s="335"/>
      <c r="Q82" s="335"/>
      <c r="R82" s="335"/>
      <c r="S82" s="335"/>
      <c r="T82" s="335"/>
      <c r="U82" s="399"/>
      <c r="V82" s="335"/>
      <c r="W82" s="335"/>
      <c r="X82" s="335"/>
      <c r="Y82" s="371"/>
      <c r="Z82" s="421"/>
      <c r="AA82" s="424"/>
      <c r="AB82" s="335"/>
      <c r="AC82" s="399"/>
      <c r="AD82" s="335"/>
      <c r="AE82" s="339"/>
      <c r="AF82" s="380"/>
    </row>
    <row r="83" spans="2:32" ht="38.25" x14ac:dyDescent="0.25">
      <c r="B83" s="36"/>
      <c r="C83" s="408"/>
      <c r="D83" s="362"/>
      <c r="E83" s="70" t="s">
        <v>182</v>
      </c>
      <c r="F83" s="39" t="s">
        <v>183</v>
      </c>
      <c r="G83" s="347" t="s">
        <v>184</v>
      </c>
      <c r="H83" s="348"/>
      <c r="I83" s="348"/>
      <c r="J83" s="348"/>
      <c r="K83" s="348"/>
      <c r="L83" s="349"/>
      <c r="M83" s="40">
        <v>4844.3710000000001</v>
      </c>
      <c r="N83" s="140"/>
      <c r="O83" s="140"/>
      <c r="P83" s="201"/>
      <c r="Q83" s="140">
        <v>4807.9470000000001</v>
      </c>
      <c r="R83" s="41"/>
      <c r="S83" s="41"/>
      <c r="T83" s="201"/>
      <c r="U83" s="140">
        <v>4807.9470000000001</v>
      </c>
      <c r="V83" s="183"/>
      <c r="W83" s="183"/>
      <c r="X83" s="42"/>
      <c r="Y83" s="213">
        <f>SUM(M83:U83)</f>
        <v>14460.264999999999</v>
      </c>
      <c r="Z83" s="140"/>
      <c r="AA83" s="41">
        <f>$U83+$Q83+$M83</f>
        <v>14460.264999999999</v>
      </c>
      <c r="AB83" s="41"/>
      <c r="AC83" s="41"/>
      <c r="AD83" s="42"/>
      <c r="AE83" s="213">
        <f>SUM(AA83:AD83)</f>
        <v>14460.264999999999</v>
      </c>
      <c r="AF83" s="43"/>
    </row>
    <row r="84" spans="2:32" ht="25.5" x14ac:dyDescent="0.25">
      <c r="B84" s="36"/>
      <c r="C84" s="408"/>
      <c r="D84" s="362"/>
      <c r="E84" s="65" t="s">
        <v>185</v>
      </c>
      <c r="F84" s="45" t="s">
        <v>186</v>
      </c>
      <c r="G84" s="350" t="s">
        <v>187</v>
      </c>
      <c r="H84" s="351"/>
      <c r="I84" s="351"/>
      <c r="J84" s="351"/>
      <c r="K84" s="351"/>
      <c r="L84" s="352"/>
      <c r="M84" s="46">
        <v>7266.5564999999997</v>
      </c>
      <c r="N84" s="141"/>
      <c r="O84" s="141"/>
      <c r="P84" s="202"/>
      <c r="Q84" s="141">
        <v>7211.9205000000002</v>
      </c>
      <c r="R84" s="47"/>
      <c r="S84" s="47"/>
      <c r="T84" s="202"/>
      <c r="U84" s="141">
        <v>7211.9205000000002</v>
      </c>
      <c r="V84" s="183"/>
      <c r="W84" s="183"/>
      <c r="X84" s="42"/>
      <c r="Y84" s="213">
        <f t="shared" ref="Y84:Y87" si="55">SUM(M84:U84)</f>
        <v>21690.397499999999</v>
      </c>
      <c r="Z84" s="141"/>
      <c r="AA84" s="41">
        <f t="shared" ref="AA84:AA87" si="56">$U84+$Q84+$M84</f>
        <v>21690.397499999999</v>
      </c>
      <c r="AB84" s="41"/>
      <c r="AC84" s="47"/>
      <c r="AD84" s="202"/>
      <c r="AE84" s="213">
        <f t="shared" ref="AE84:AE87" si="57">SUM(AA84:AD84)</f>
        <v>21690.397499999999</v>
      </c>
      <c r="AF84" s="48"/>
    </row>
    <row r="85" spans="2:32" ht="25.5" x14ac:dyDescent="0.25">
      <c r="B85" s="36"/>
      <c r="C85" s="408"/>
      <c r="D85" s="362"/>
      <c r="E85" s="65" t="s">
        <v>188</v>
      </c>
      <c r="F85" s="45" t="s">
        <v>177</v>
      </c>
      <c r="G85" s="350" t="s">
        <v>189</v>
      </c>
      <c r="H85" s="351"/>
      <c r="I85" s="351"/>
      <c r="J85" s="351"/>
      <c r="K85" s="351"/>
      <c r="L85" s="352"/>
      <c r="M85" s="46">
        <v>24221.855</v>
      </c>
      <c r="N85" s="141"/>
      <c r="O85" s="141"/>
      <c r="P85" s="202"/>
      <c r="Q85" s="141">
        <v>24039.735000000001</v>
      </c>
      <c r="R85" s="47"/>
      <c r="S85" s="47"/>
      <c r="T85" s="202"/>
      <c r="U85" s="141">
        <v>24039.735000000001</v>
      </c>
      <c r="V85" s="183"/>
      <c r="W85" s="183"/>
      <c r="X85" s="42"/>
      <c r="Y85" s="213">
        <f t="shared" si="55"/>
        <v>72301.324999999997</v>
      </c>
      <c r="Z85" s="141"/>
      <c r="AA85" s="41">
        <f t="shared" si="56"/>
        <v>72301.324999999997</v>
      </c>
      <c r="AB85" s="41"/>
      <c r="AC85" s="47"/>
      <c r="AD85" s="202"/>
      <c r="AE85" s="213">
        <f t="shared" si="57"/>
        <v>72301.324999999997</v>
      </c>
      <c r="AF85" s="48"/>
    </row>
    <row r="86" spans="2:32" ht="25.5" x14ac:dyDescent="0.25">
      <c r="B86" s="36"/>
      <c r="C86" s="408"/>
      <c r="D86" s="362"/>
      <c r="E86" s="65" t="s">
        <v>190</v>
      </c>
      <c r="F86" s="45" t="s">
        <v>4</v>
      </c>
      <c r="G86" s="350" t="s">
        <v>191</v>
      </c>
      <c r="H86" s="351"/>
      <c r="I86" s="351"/>
      <c r="J86" s="351"/>
      <c r="K86" s="351"/>
      <c r="L86" s="352"/>
      <c r="M86" s="46">
        <v>4844.3710000000001</v>
      </c>
      <c r="N86" s="141"/>
      <c r="O86" s="141"/>
      <c r="P86" s="202"/>
      <c r="Q86" s="141">
        <v>4807.9470000000001</v>
      </c>
      <c r="R86" s="47"/>
      <c r="S86" s="47"/>
      <c r="T86" s="202"/>
      <c r="U86" s="141">
        <v>4807.9470000000001</v>
      </c>
      <c r="V86" s="183"/>
      <c r="W86" s="183"/>
      <c r="X86" s="42"/>
      <c r="Y86" s="213">
        <f t="shared" si="55"/>
        <v>14460.264999999999</v>
      </c>
      <c r="Z86" s="141"/>
      <c r="AA86" s="41">
        <f t="shared" si="56"/>
        <v>14460.264999999999</v>
      </c>
      <c r="AB86" s="41"/>
      <c r="AC86" s="47"/>
      <c r="AD86" s="202"/>
      <c r="AE86" s="213">
        <f t="shared" si="57"/>
        <v>14460.264999999999</v>
      </c>
      <c r="AF86" s="48"/>
    </row>
    <row r="87" spans="2:32" ht="26.25" thickBot="1" x14ac:dyDescent="0.3">
      <c r="B87" s="36"/>
      <c r="C87" s="408"/>
      <c r="D87" s="362"/>
      <c r="E87" s="66" t="s">
        <v>192</v>
      </c>
      <c r="F87" s="51" t="s">
        <v>177</v>
      </c>
      <c r="G87" s="353" t="s">
        <v>193</v>
      </c>
      <c r="H87" s="354"/>
      <c r="I87" s="354"/>
      <c r="J87" s="354"/>
      <c r="K87" s="354"/>
      <c r="L87" s="355"/>
      <c r="M87" s="52">
        <v>7266.5564999999997</v>
      </c>
      <c r="N87" s="142"/>
      <c r="O87" s="142"/>
      <c r="P87" s="147"/>
      <c r="Q87" s="142">
        <v>7211.9205000000002</v>
      </c>
      <c r="R87" s="53"/>
      <c r="S87" s="53"/>
      <c r="T87" s="147"/>
      <c r="U87" s="142">
        <v>7211.9205000000002</v>
      </c>
      <c r="V87" s="184"/>
      <c r="W87" s="184"/>
      <c r="X87" s="205"/>
      <c r="Y87" s="213">
        <f t="shared" si="55"/>
        <v>21690.397499999999</v>
      </c>
      <c r="Z87" s="142"/>
      <c r="AA87" s="41">
        <f t="shared" si="56"/>
        <v>21690.397499999999</v>
      </c>
      <c r="AB87" s="106"/>
      <c r="AC87" s="53"/>
      <c r="AD87" s="147"/>
      <c r="AE87" s="213">
        <f t="shared" si="57"/>
        <v>21690.397499999999</v>
      </c>
      <c r="AF87" s="54"/>
    </row>
    <row r="88" spans="2:32" ht="19.5" customHeight="1" x14ac:dyDescent="0.25">
      <c r="B88" s="36"/>
      <c r="C88" s="408"/>
      <c r="D88" s="415" t="s">
        <v>194</v>
      </c>
      <c r="E88" s="365"/>
      <c r="F88" s="367" t="s">
        <v>177</v>
      </c>
      <c r="G88" s="428" t="s">
        <v>195</v>
      </c>
      <c r="H88" s="431" t="s">
        <v>38</v>
      </c>
      <c r="I88" s="434">
        <v>494</v>
      </c>
      <c r="J88" s="434">
        <v>550</v>
      </c>
      <c r="K88" s="434">
        <v>600</v>
      </c>
      <c r="L88" s="437">
        <v>650</v>
      </c>
      <c r="M88" s="333">
        <f>SUM(M92:M94)</f>
        <v>145331.13</v>
      </c>
      <c r="N88" s="333">
        <f>SUM(N92:N94)</f>
        <v>0</v>
      </c>
      <c r="O88" s="333">
        <f t="shared" ref="O88:P88" si="58">SUM(O92:O94)</f>
        <v>0</v>
      </c>
      <c r="P88" s="333">
        <f t="shared" si="58"/>
        <v>0</v>
      </c>
      <c r="Q88" s="333">
        <f>SUM(Q92:Q94)</f>
        <v>144238.41</v>
      </c>
      <c r="R88" s="357">
        <f>SUM(R92:R94)</f>
        <v>0</v>
      </c>
      <c r="S88" s="357">
        <f t="shared" ref="S88:T88" si="59">SUM(S92:S94)</f>
        <v>0</v>
      </c>
      <c r="T88" s="357">
        <f t="shared" si="59"/>
        <v>0</v>
      </c>
      <c r="U88" s="398">
        <f>SUM(U92:U94)</f>
        <v>144238.41</v>
      </c>
      <c r="V88" s="333">
        <f>SUM(V92:V94)</f>
        <v>0</v>
      </c>
      <c r="W88" s="333">
        <f t="shared" ref="W88:X88" si="60">SUM(W92:W94)</f>
        <v>0</v>
      </c>
      <c r="X88" s="333">
        <f t="shared" si="60"/>
        <v>0</v>
      </c>
      <c r="Y88" s="369">
        <f>SUM(M88:U91)</f>
        <v>433807.95000000007</v>
      </c>
      <c r="Z88" s="372"/>
      <c r="AA88" s="333">
        <f>SUM(AA92:AA94)</f>
        <v>433807.94999999995</v>
      </c>
      <c r="AB88" s="333">
        <f>SUM(AB92:AB94)</f>
        <v>0</v>
      </c>
      <c r="AC88" s="333">
        <f>SUM(AC92:AC94)</f>
        <v>0</v>
      </c>
      <c r="AD88" s="333">
        <f>SUM(AD92:AD94)</f>
        <v>0</v>
      </c>
      <c r="AE88" s="338">
        <f>SUM(AA88:AD91)</f>
        <v>433807.94999999995</v>
      </c>
      <c r="AF88" s="378" t="s">
        <v>1</v>
      </c>
    </row>
    <row r="89" spans="2:32" ht="0.75" customHeight="1" x14ac:dyDescent="0.25">
      <c r="B89" s="36"/>
      <c r="C89" s="408"/>
      <c r="D89" s="416"/>
      <c r="E89" s="376"/>
      <c r="F89" s="377"/>
      <c r="G89" s="443"/>
      <c r="H89" s="444"/>
      <c r="I89" s="445"/>
      <c r="J89" s="445"/>
      <c r="K89" s="445"/>
      <c r="L89" s="446"/>
      <c r="M89" s="334"/>
      <c r="N89" s="334"/>
      <c r="O89" s="334"/>
      <c r="P89" s="334"/>
      <c r="Q89" s="334"/>
      <c r="R89" s="358"/>
      <c r="S89" s="358"/>
      <c r="T89" s="358"/>
      <c r="U89" s="418"/>
      <c r="V89" s="334"/>
      <c r="W89" s="334"/>
      <c r="X89" s="334"/>
      <c r="Y89" s="370"/>
      <c r="Z89" s="373"/>
      <c r="AA89" s="334"/>
      <c r="AB89" s="334"/>
      <c r="AC89" s="334"/>
      <c r="AD89" s="334"/>
      <c r="AE89" s="356"/>
      <c r="AF89" s="379"/>
    </row>
    <row r="90" spans="2:32" ht="15" customHeight="1" x14ac:dyDescent="0.25">
      <c r="B90" s="36"/>
      <c r="C90" s="408"/>
      <c r="D90" s="416"/>
      <c r="E90" s="376"/>
      <c r="F90" s="377"/>
      <c r="G90" s="93" t="s">
        <v>196</v>
      </c>
      <c r="H90" s="29" t="s">
        <v>38</v>
      </c>
      <c r="I90" s="234">
        <v>53</v>
      </c>
      <c r="J90" s="234">
        <v>54</v>
      </c>
      <c r="K90" s="234">
        <v>55</v>
      </c>
      <c r="L90" s="235">
        <v>56</v>
      </c>
      <c r="M90" s="334"/>
      <c r="N90" s="334"/>
      <c r="O90" s="334"/>
      <c r="P90" s="334"/>
      <c r="Q90" s="334"/>
      <c r="R90" s="358"/>
      <c r="S90" s="358"/>
      <c r="T90" s="358"/>
      <c r="U90" s="418"/>
      <c r="V90" s="334"/>
      <c r="W90" s="334"/>
      <c r="X90" s="334"/>
      <c r="Y90" s="370"/>
      <c r="Z90" s="373"/>
      <c r="AA90" s="334"/>
      <c r="AB90" s="334"/>
      <c r="AC90" s="334"/>
      <c r="AD90" s="334"/>
      <c r="AE90" s="356"/>
      <c r="AF90" s="379"/>
    </row>
    <row r="91" spans="2:32" ht="15" customHeight="1" thickBot="1" x14ac:dyDescent="0.3">
      <c r="B91" s="36"/>
      <c r="C91" s="408"/>
      <c r="D91" s="416"/>
      <c r="E91" s="376"/>
      <c r="F91" s="368"/>
      <c r="G91" s="94" t="s">
        <v>197</v>
      </c>
      <c r="H91" s="34" t="s">
        <v>38</v>
      </c>
      <c r="I91" s="237">
        <v>294418</v>
      </c>
      <c r="J91" s="237">
        <v>295000</v>
      </c>
      <c r="K91" s="237">
        <v>295500</v>
      </c>
      <c r="L91" s="324">
        <v>296000</v>
      </c>
      <c r="M91" s="335"/>
      <c r="N91" s="335"/>
      <c r="O91" s="335"/>
      <c r="P91" s="335"/>
      <c r="Q91" s="335"/>
      <c r="R91" s="359"/>
      <c r="S91" s="359"/>
      <c r="T91" s="359"/>
      <c r="U91" s="399"/>
      <c r="V91" s="335"/>
      <c r="W91" s="335"/>
      <c r="X91" s="335"/>
      <c r="Y91" s="371"/>
      <c r="Z91" s="374"/>
      <c r="AA91" s="335"/>
      <c r="AB91" s="335"/>
      <c r="AC91" s="335"/>
      <c r="AD91" s="335"/>
      <c r="AE91" s="339"/>
      <c r="AF91" s="380"/>
    </row>
    <row r="92" spans="2:32" ht="38.25" x14ac:dyDescent="0.25">
      <c r="B92" s="36"/>
      <c r="C92" s="408"/>
      <c r="D92" s="416"/>
      <c r="E92" s="70" t="s">
        <v>198</v>
      </c>
      <c r="F92" s="39" t="s">
        <v>177</v>
      </c>
      <c r="G92" s="347" t="s">
        <v>199</v>
      </c>
      <c r="H92" s="348"/>
      <c r="I92" s="348"/>
      <c r="J92" s="348"/>
      <c r="K92" s="348"/>
      <c r="L92" s="349"/>
      <c r="M92" s="40">
        <v>48443.71</v>
      </c>
      <c r="N92" s="140"/>
      <c r="O92" s="140"/>
      <c r="P92" s="201"/>
      <c r="Q92" s="140">
        <v>48079.47</v>
      </c>
      <c r="R92" s="41"/>
      <c r="S92" s="41"/>
      <c r="T92" s="201"/>
      <c r="U92" s="140">
        <v>48079.47</v>
      </c>
      <c r="V92" s="183"/>
      <c r="W92" s="183"/>
      <c r="X92" s="42"/>
      <c r="Y92" s="213">
        <f>SUM(M92:U92)</f>
        <v>144602.65</v>
      </c>
      <c r="Z92" s="140"/>
      <c r="AA92" s="41">
        <f>$U92+$Q92+$M92</f>
        <v>144602.65</v>
      </c>
      <c r="AB92" s="41"/>
      <c r="AC92" s="41"/>
      <c r="AD92" s="201"/>
      <c r="AE92" s="213">
        <f>SUM(AA92:AD92)</f>
        <v>144602.65</v>
      </c>
      <c r="AF92" s="43"/>
    </row>
    <row r="93" spans="2:32" ht="38.25" x14ac:dyDescent="0.25">
      <c r="B93" s="36"/>
      <c r="C93" s="408"/>
      <c r="D93" s="416"/>
      <c r="E93" s="65" t="s">
        <v>200</v>
      </c>
      <c r="F93" s="45" t="s">
        <v>201</v>
      </c>
      <c r="G93" s="350" t="s">
        <v>202</v>
      </c>
      <c r="H93" s="351"/>
      <c r="I93" s="351"/>
      <c r="J93" s="351"/>
      <c r="K93" s="351"/>
      <c r="L93" s="352"/>
      <c r="M93" s="46">
        <v>62976.823000000004</v>
      </c>
      <c r="N93" s="141"/>
      <c r="O93" s="141"/>
      <c r="P93" s="202"/>
      <c r="Q93" s="141">
        <v>62503.311000000002</v>
      </c>
      <c r="R93" s="47"/>
      <c r="S93" s="47"/>
      <c r="T93" s="202"/>
      <c r="U93" s="141">
        <v>62503.311000000002</v>
      </c>
      <c r="V93" s="183"/>
      <c r="W93" s="183"/>
      <c r="X93" s="42"/>
      <c r="Y93" s="213">
        <f t="shared" ref="Y93:Y94" si="61">SUM(M93:U93)</f>
        <v>187983.44500000001</v>
      </c>
      <c r="Z93" s="141"/>
      <c r="AA93" s="41">
        <f t="shared" ref="AA93:AA94" si="62">$U93+$Q93+$M93</f>
        <v>187983.44500000001</v>
      </c>
      <c r="AB93" s="41"/>
      <c r="AC93" s="47"/>
      <c r="AD93" s="202"/>
      <c r="AE93" s="213">
        <f t="shared" ref="AE93:AE94" si="63">SUM(AA93:AD93)</f>
        <v>187983.44500000001</v>
      </c>
      <c r="AF93" s="48"/>
    </row>
    <row r="94" spans="2:32" ht="39" thickBot="1" x14ac:dyDescent="0.3">
      <c r="B94" s="36"/>
      <c r="C94" s="408"/>
      <c r="D94" s="417"/>
      <c r="E94" s="66" t="s">
        <v>203</v>
      </c>
      <c r="F94" s="95" t="s">
        <v>204</v>
      </c>
      <c r="G94" s="353" t="s">
        <v>205</v>
      </c>
      <c r="H94" s="354"/>
      <c r="I94" s="354"/>
      <c r="J94" s="354"/>
      <c r="K94" s="354"/>
      <c r="L94" s="355"/>
      <c r="M94" s="52">
        <v>33910.596999999994</v>
      </c>
      <c r="N94" s="142"/>
      <c r="O94" s="142"/>
      <c r="P94" s="147"/>
      <c r="Q94" s="142">
        <v>33655.629000000001</v>
      </c>
      <c r="R94" s="53"/>
      <c r="S94" s="53"/>
      <c r="T94" s="147"/>
      <c r="U94" s="142">
        <v>33655.629000000001</v>
      </c>
      <c r="V94" s="184"/>
      <c r="W94" s="184"/>
      <c r="X94" s="117"/>
      <c r="Y94" s="213">
        <f t="shared" si="61"/>
        <v>101221.855</v>
      </c>
      <c r="Z94" s="142"/>
      <c r="AA94" s="41">
        <f t="shared" si="62"/>
        <v>101221.855</v>
      </c>
      <c r="AB94" s="106"/>
      <c r="AC94" s="53"/>
      <c r="AD94" s="147"/>
      <c r="AE94" s="213">
        <f t="shared" si="63"/>
        <v>101221.855</v>
      </c>
      <c r="AF94" s="54"/>
    </row>
    <row r="95" spans="2:32" ht="15.75" thickBot="1" x14ac:dyDescent="0.3">
      <c r="B95" s="36"/>
      <c r="C95" s="404"/>
      <c r="D95" s="404"/>
      <c r="E95" s="404"/>
      <c r="F95" s="404"/>
      <c r="G95" s="404"/>
      <c r="H95" s="404"/>
      <c r="I95" s="404"/>
      <c r="J95" s="404"/>
      <c r="K95" s="404"/>
      <c r="L95" s="404"/>
      <c r="M95" s="404"/>
      <c r="N95" s="404"/>
      <c r="O95" s="404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4"/>
      <c r="AC95" s="404"/>
      <c r="AD95" s="404"/>
      <c r="AE95" s="404"/>
      <c r="AF95" s="405"/>
    </row>
    <row r="96" spans="2:32" ht="28.5" customHeight="1" x14ac:dyDescent="0.25">
      <c r="B96" s="36"/>
      <c r="C96" s="406" t="s">
        <v>206</v>
      </c>
      <c r="D96" s="410"/>
      <c r="E96" s="411"/>
      <c r="F96" s="414" t="s">
        <v>207</v>
      </c>
      <c r="G96" s="96" t="s">
        <v>31</v>
      </c>
      <c r="H96" s="97" t="s">
        <v>5</v>
      </c>
      <c r="I96" s="260">
        <v>1.1073</v>
      </c>
      <c r="J96" s="261">
        <v>1.1048</v>
      </c>
      <c r="K96" s="262">
        <v>1.1113</v>
      </c>
      <c r="L96" s="261">
        <v>1.1177999999999999</v>
      </c>
      <c r="M96" s="392">
        <f>M98+M105+M109+M111+M114+M119+M129+M138</f>
        <v>4610700.5199999996</v>
      </c>
      <c r="N96" s="331">
        <f>N98+N105+N109+N111+N114+N119+N129+N138</f>
        <v>0</v>
      </c>
      <c r="O96" s="331">
        <f>O98+O105+O109+O111+O114+O119+O129+O138</f>
        <v>0</v>
      </c>
      <c r="P96" s="331">
        <f>P98+P105+P109+P111+P114+P119+P130+P138</f>
        <v>0</v>
      </c>
      <c r="Q96" s="390">
        <f>Q98+Q105+Q109+Q111+Q114+Q119+Q129+Q138</f>
        <v>5152897.18</v>
      </c>
      <c r="R96" s="331">
        <f>R99+R105+R109+R111+R114+R120+R129+R138</f>
        <v>0</v>
      </c>
      <c r="S96" s="331">
        <f>S99+S105+S109+S111+S114+S119+S130+S138</f>
        <v>368000</v>
      </c>
      <c r="T96" s="331">
        <f t="shared" ref="T96:Y96" si="64">T98+T105+T109+T111+T114+T119+T129+T138</f>
        <v>0</v>
      </c>
      <c r="U96" s="331">
        <f t="shared" si="64"/>
        <v>5247580.2499999991</v>
      </c>
      <c r="V96" s="331">
        <f t="shared" si="64"/>
        <v>0</v>
      </c>
      <c r="W96" s="331">
        <f t="shared" si="64"/>
        <v>130000</v>
      </c>
      <c r="X96" s="331">
        <f t="shared" si="64"/>
        <v>0</v>
      </c>
      <c r="Y96" s="386">
        <f t="shared" si="64"/>
        <v>15509177.949999999</v>
      </c>
      <c r="Z96" s="191"/>
      <c r="AA96" s="331">
        <f>AA98+AA105+AA109+AA111+AA114+AA119+AA129+AA138</f>
        <v>15011177.949999999</v>
      </c>
      <c r="AB96" s="331">
        <f>AB98+AB105+AB109+AB111+AB115+AB119+AB129+AB138</f>
        <v>0</v>
      </c>
      <c r="AC96" s="331">
        <f>AC98+AC105+AC109+AC111+AC114+AC119+AC129+AC138</f>
        <v>498000</v>
      </c>
      <c r="AD96" s="331">
        <f>AD98+AD105+AD109+AD111+AD114+AD119+AD129+AD138</f>
        <v>0</v>
      </c>
      <c r="AE96" s="331">
        <f>SUM(AA96:AD97)</f>
        <v>15509177.949999999</v>
      </c>
      <c r="AF96" s="402" t="s">
        <v>208</v>
      </c>
    </row>
    <row r="97" spans="2:32" ht="35.25" customHeight="1" thickBot="1" x14ac:dyDescent="0.3">
      <c r="B97" s="36"/>
      <c r="C97" s="407"/>
      <c r="D97" s="412"/>
      <c r="E97" s="413"/>
      <c r="F97" s="403"/>
      <c r="G97" s="23" t="s">
        <v>33</v>
      </c>
      <c r="H97" s="98" t="s">
        <v>5</v>
      </c>
      <c r="I97" s="263">
        <v>0.33110000000000001</v>
      </c>
      <c r="J97" s="264">
        <v>0.36730000000000002</v>
      </c>
      <c r="K97" s="260">
        <v>0.34570000000000001</v>
      </c>
      <c r="L97" s="264">
        <v>0.3241</v>
      </c>
      <c r="M97" s="393"/>
      <c r="N97" s="332"/>
      <c r="O97" s="332"/>
      <c r="P97" s="332"/>
      <c r="Q97" s="391"/>
      <c r="R97" s="332"/>
      <c r="S97" s="332"/>
      <c r="T97" s="332"/>
      <c r="U97" s="332"/>
      <c r="V97" s="332"/>
      <c r="W97" s="332"/>
      <c r="X97" s="332"/>
      <c r="Y97" s="387"/>
      <c r="Z97" s="191"/>
      <c r="AA97" s="332"/>
      <c r="AB97" s="332"/>
      <c r="AC97" s="332"/>
      <c r="AD97" s="332"/>
      <c r="AE97" s="332"/>
      <c r="AF97" s="403"/>
    </row>
    <row r="98" spans="2:32" ht="26.25" customHeight="1" x14ac:dyDescent="0.25">
      <c r="B98" s="36"/>
      <c r="C98" s="408"/>
      <c r="D98" s="361" t="s">
        <v>209</v>
      </c>
      <c r="E98" s="365"/>
      <c r="F98" s="367" t="s">
        <v>210</v>
      </c>
      <c r="G98" s="80" t="s">
        <v>211</v>
      </c>
      <c r="H98" s="99" t="s">
        <v>38</v>
      </c>
      <c r="I98" s="86">
        <v>0</v>
      </c>
      <c r="J98" s="86">
        <v>1</v>
      </c>
      <c r="K98" s="86">
        <v>1</v>
      </c>
      <c r="L98" s="74">
        <v>1</v>
      </c>
      <c r="M98" s="333">
        <f>SUM(M100:M104)</f>
        <v>700546.56000000006</v>
      </c>
      <c r="N98" s="333">
        <f>SUM(N100:N104)</f>
        <v>0</v>
      </c>
      <c r="O98" s="333">
        <f t="shared" ref="O98:P98" si="65">SUM(O100:O104)</f>
        <v>0</v>
      </c>
      <c r="P98" s="333">
        <f t="shared" si="65"/>
        <v>0</v>
      </c>
      <c r="Q98" s="333">
        <f>SUM(Q100:Q104)</f>
        <v>817179.2</v>
      </c>
      <c r="R98" s="357">
        <f>SUM(R100:R104)</f>
        <v>0</v>
      </c>
      <c r="S98" s="357">
        <f t="shared" ref="S98:T98" si="66">SUM(S100:S104)</f>
        <v>0</v>
      </c>
      <c r="T98" s="357">
        <f t="shared" si="66"/>
        <v>0</v>
      </c>
      <c r="U98" s="333">
        <f>SUM(U100:U104)</f>
        <v>856284.48</v>
      </c>
      <c r="V98" s="357">
        <f>SUM(V100:V104)</f>
        <v>0</v>
      </c>
      <c r="W98" s="357">
        <f t="shared" ref="W98:X98" si="67">SUM(W100:W104)</f>
        <v>0</v>
      </c>
      <c r="X98" s="336">
        <f t="shared" si="67"/>
        <v>0</v>
      </c>
      <c r="Y98" s="400">
        <f>SUM(M98:U99)</f>
        <v>2374010.2400000002</v>
      </c>
      <c r="Z98" s="372"/>
      <c r="AA98" s="333">
        <f>SUM(AA100:AA104)</f>
        <v>2374010.2400000002</v>
      </c>
      <c r="AB98" s="336">
        <f>SUM(AB100:AB104)</f>
        <v>0</v>
      </c>
      <c r="AC98" s="333">
        <f>SUM(AC100:AC104)</f>
        <v>0</v>
      </c>
      <c r="AD98" s="333">
        <f>SUM(AD100:AD104)</f>
        <v>0</v>
      </c>
      <c r="AE98" s="338">
        <f>SUM(AA98:AD99)</f>
        <v>2374010.2400000002</v>
      </c>
      <c r="AF98" s="378" t="s">
        <v>0</v>
      </c>
    </row>
    <row r="99" spans="2:32" ht="18.75" customHeight="1" thickBot="1" x14ac:dyDescent="0.3">
      <c r="B99" s="36"/>
      <c r="C99" s="408"/>
      <c r="D99" s="362"/>
      <c r="E99" s="366"/>
      <c r="F99" s="368"/>
      <c r="G99" s="75" t="s">
        <v>40</v>
      </c>
      <c r="H99" s="34" t="s">
        <v>38</v>
      </c>
      <c r="I99" s="35">
        <v>0</v>
      </c>
      <c r="J99" s="35">
        <v>1</v>
      </c>
      <c r="K99" s="35">
        <v>2</v>
      </c>
      <c r="L99" s="100">
        <v>3</v>
      </c>
      <c r="M99" s="335"/>
      <c r="N99" s="335"/>
      <c r="O99" s="335"/>
      <c r="P99" s="335"/>
      <c r="Q99" s="335"/>
      <c r="R99" s="359"/>
      <c r="S99" s="359"/>
      <c r="T99" s="359"/>
      <c r="U99" s="335"/>
      <c r="V99" s="359"/>
      <c r="W99" s="359"/>
      <c r="X99" s="337"/>
      <c r="Y99" s="401"/>
      <c r="Z99" s="374"/>
      <c r="AA99" s="335"/>
      <c r="AB99" s="337"/>
      <c r="AC99" s="335"/>
      <c r="AD99" s="335"/>
      <c r="AE99" s="339"/>
      <c r="AF99" s="380"/>
    </row>
    <row r="100" spans="2:32" ht="25.5" x14ac:dyDescent="0.25">
      <c r="B100" s="36"/>
      <c r="C100" s="408"/>
      <c r="D100" s="362"/>
      <c r="E100" s="70" t="s">
        <v>212</v>
      </c>
      <c r="F100" s="39" t="s">
        <v>43</v>
      </c>
      <c r="G100" s="347" t="s">
        <v>44</v>
      </c>
      <c r="H100" s="348"/>
      <c r="I100" s="348"/>
      <c r="J100" s="348"/>
      <c r="K100" s="348"/>
      <c r="L100" s="349"/>
      <c r="M100" s="40">
        <v>43784.160000000003</v>
      </c>
      <c r="N100" s="140"/>
      <c r="O100" s="140"/>
      <c r="P100" s="201"/>
      <c r="Q100" s="140">
        <v>74289.018181818174</v>
      </c>
      <c r="R100" s="41"/>
      <c r="S100" s="41"/>
      <c r="T100" s="201"/>
      <c r="U100" s="140">
        <v>71357.039999999994</v>
      </c>
      <c r="V100" s="183"/>
      <c r="W100" s="183"/>
      <c r="X100" s="42"/>
      <c r="Y100" s="213">
        <f>SUM(M100:U100)</f>
        <v>189430.21818181817</v>
      </c>
      <c r="Z100" s="140"/>
      <c r="AA100" s="41">
        <f>$U100+$Q100+$M100</f>
        <v>189430.21818181817</v>
      </c>
      <c r="AB100" s="41"/>
      <c r="AC100" s="41"/>
      <c r="AD100" s="201"/>
      <c r="AE100" s="213">
        <f>SUM(AA100:AD100)</f>
        <v>189430.21818181817</v>
      </c>
      <c r="AF100" s="43"/>
    </row>
    <row r="101" spans="2:32" ht="25.5" customHeight="1" x14ac:dyDescent="0.25">
      <c r="B101" s="36"/>
      <c r="C101" s="408"/>
      <c r="D101" s="362"/>
      <c r="E101" s="65" t="s">
        <v>213</v>
      </c>
      <c r="F101" s="45" t="s">
        <v>214</v>
      </c>
      <c r="G101" s="350" t="s">
        <v>215</v>
      </c>
      <c r="H101" s="351"/>
      <c r="I101" s="351"/>
      <c r="J101" s="351"/>
      <c r="K101" s="351"/>
      <c r="L101" s="352"/>
      <c r="M101" s="46">
        <v>525409.92000000004</v>
      </c>
      <c r="N101" s="141"/>
      <c r="O101" s="141"/>
      <c r="P101" s="202"/>
      <c r="Q101" s="141">
        <v>520023.12727272726</v>
      </c>
      <c r="R101" s="47"/>
      <c r="S101" s="47"/>
      <c r="T101" s="202"/>
      <c r="U101" s="141">
        <v>570856.31999999995</v>
      </c>
      <c r="V101" s="183"/>
      <c r="W101" s="183"/>
      <c r="X101" s="42"/>
      <c r="Y101" s="213">
        <f t="shared" ref="Y101:Y104" si="68">SUM(M101:U101)</f>
        <v>1616289.3672727272</v>
      </c>
      <c r="Z101" s="141"/>
      <c r="AA101" s="41">
        <f t="shared" ref="AA101:AA104" si="69">$U101+$Q101+$M101</f>
        <v>1616289.3672727272</v>
      </c>
      <c r="AB101" s="47"/>
      <c r="AC101" s="47"/>
      <c r="AD101" s="202"/>
      <c r="AE101" s="213">
        <f t="shared" ref="AE101:AE104" si="70">SUM(AA101:AD101)</f>
        <v>1616289.3672727272</v>
      </c>
      <c r="AF101" s="48"/>
    </row>
    <row r="102" spans="2:32" ht="25.5" x14ac:dyDescent="0.25">
      <c r="B102" s="36"/>
      <c r="C102" s="408"/>
      <c r="D102" s="362"/>
      <c r="E102" s="65" t="s">
        <v>216</v>
      </c>
      <c r="F102" s="45" t="s">
        <v>142</v>
      </c>
      <c r="G102" s="350" t="s">
        <v>217</v>
      </c>
      <c r="H102" s="351"/>
      <c r="I102" s="351"/>
      <c r="J102" s="351"/>
      <c r="K102" s="351"/>
      <c r="L102" s="352"/>
      <c r="M102" s="46">
        <v>17513.664000000001</v>
      </c>
      <c r="N102" s="141"/>
      <c r="O102" s="141"/>
      <c r="P102" s="202"/>
      <c r="Q102" s="141">
        <v>14857.803636363638</v>
      </c>
      <c r="R102" s="47"/>
      <c r="S102" s="47"/>
      <c r="T102" s="202"/>
      <c r="U102" s="141">
        <v>14271.407999999999</v>
      </c>
      <c r="V102" s="183"/>
      <c r="W102" s="183"/>
      <c r="X102" s="42"/>
      <c r="Y102" s="213">
        <f t="shared" si="68"/>
        <v>46642.875636363635</v>
      </c>
      <c r="Z102" s="141"/>
      <c r="AA102" s="41">
        <f t="shared" si="69"/>
        <v>46642.875636363635</v>
      </c>
      <c r="AB102" s="47"/>
      <c r="AC102" s="47"/>
      <c r="AD102" s="202"/>
      <c r="AE102" s="213">
        <f t="shared" si="70"/>
        <v>46642.875636363635</v>
      </c>
      <c r="AF102" s="48"/>
    </row>
    <row r="103" spans="2:32" ht="51" x14ac:dyDescent="0.25">
      <c r="B103" s="36"/>
      <c r="C103" s="408"/>
      <c r="D103" s="362"/>
      <c r="E103" s="65" t="s">
        <v>218</v>
      </c>
      <c r="F103" s="45" t="s">
        <v>43</v>
      </c>
      <c r="G103" s="350" t="s">
        <v>48</v>
      </c>
      <c r="H103" s="351"/>
      <c r="I103" s="351"/>
      <c r="J103" s="351"/>
      <c r="K103" s="351"/>
      <c r="L103" s="352"/>
      <c r="M103" s="46">
        <v>43784.160000000003</v>
      </c>
      <c r="N103" s="141"/>
      <c r="O103" s="141"/>
      <c r="P103" s="202"/>
      <c r="Q103" s="141">
        <v>148578.03636363635</v>
      </c>
      <c r="R103" s="47"/>
      <c r="S103" s="47"/>
      <c r="T103" s="202"/>
      <c r="U103" s="141">
        <v>142714.07999999999</v>
      </c>
      <c r="V103" s="183"/>
      <c r="W103" s="183"/>
      <c r="X103" s="42"/>
      <c r="Y103" s="213">
        <f t="shared" si="68"/>
        <v>335076.27636363637</v>
      </c>
      <c r="Z103" s="141"/>
      <c r="AA103" s="41">
        <f t="shared" si="69"/>
        <v>335076.27636363637</v>
      </c>
      <c r="AB103" s="47"/>
      <c r="AC103" s="47"/>
      <c r="AD103" s="202"/>
      <c r="AE103" s="213">
        <f t="shared" si="70"/>
        <v>335076.27636363637</v>
      </c>
      <c r="AF103" s="48"/>
    </row>
    <row r="104" spans="2:32" ht="37.5" customHeight="1" thickBot="1" x14ac:dyDescent="0.3">
      <c r="B104" s="36"/>
      <c r="C104" s="408"/>
      <c r="D104" s="375"/>
      <c r="E104" s="66" t="s">
        <v>219</v>
      </c>
      <c r="F104" s="51" t="s">
        <v>43</v>
      </c>
      <c r="G104" s="353" t="s">
        <v>57</v>
      </c>
      <c r="H104" s="354"/>
      <c r="I104" s="354"/>
      <c r="J104" s="354"/>
      <c r="K104" s="354"/>
      <c r="L104" s="355"/>
      <c r="M104" s="52">
        <v>70054.656000000003</v>
      </c>
      <c r="N104" s="142"/>
      <c r="O104" s="142"/>
      <c r="P104" s="147"/>
      <c r="Q104" s="142">
        <v>59431.214545454553</v>
      </c>
      <c r="R104" s="53"/>
      <c r="S104" s="53"/>
      <c r="T104" s="147"/>
      <c r="U104" s="142">
        <v>57085.631999999998</v>
      </c>
      <c r="V104" s="184"/>
      <c r="W104" s="184"/>
      <c r="X104" s="107"/>
      <c r="Y104" s="213">
        <f t="shared" si="68"/>
        <v>186571.50254545454</v>
      </c>
      <c r="Z104" s="142"/>
      <c r="AA104" s="41">
        <f t="shared" si="69"/>
        <v>186571.50254545454</v>
      </c>
      <c r="AB104" s="53"/>
      <c r="AC104" s="53"/>
      <c r="AD104" s="205"/>
      <c r="AE104" s="213">
        <f t="shared" si="70"/>
        <v>186571.50254545454</v>
      </c>
      <c r="AF104" s="54"/>
    </row>
    <row r="105" spans="2:32" ht="25.5" customHeight="1" thickBot="1" x14ac:dyDescent="0.3">
      <c r="B105" s="36"/>
      <c r="C105" s="408"/>
      <c r="D105" s="361" t="s">
        <v>220</v>
      </c>
      <c r="E105" s="67"/>
      <c r="F105" s="55" t="s">
        <v>210</v>
      </c>
      <c r="G105" s="56" t="s">
        <v>221</v>
      </c>
      <c r="H105" s="78" t="s">
        <v>5</v>
      </c>
      <c r="I105" s="222">
        <v>0.78969999999999996</v>
      </c>
      <c r="J105" s="222">
        <v>0.85780000000000001</v>
      </c>
      <c r="K105" s="222">
        <v>0.86050000000000004</v>
      </c>
      <c r="L105" s="223">
        <v>0.86319999999999997</v>
      </c>
      <c r="M105" s="61">
        <f>SUM(M106:M108)</f>
        <v>2821488.52</v>
      </c>
      <c r="N105" s="189">
        <f>SUM(N106:N108)</f>
        <v>0</v>
      </c>
      <c r="O105" s="190">
        <f t="shared" ref="O105:P105" si="71">SUM(O106:O108)</f>
        <v>0</v>
      </c>
      <c r="P105" s="189">
        <f t="shared" si="71"/>
        <v>0</v>
      </c>
      <c r="Q105" s="61">
        <f>SUM(Q106:Q108)</f>
        <v>3232376.1</v>
      </c>
      <c r="R105" s="189">
        <f>SUM(R106:R108)</f>
        <v>0</v>
      </c>
      <c r="S105" s="190">
        <f t="shared" ref="S105:T105" si="72">SUM(S106:S108)</f>
        <v>0</v>
      </c>
      <c r="T105" s="189">
        <f t="shared" si="72"/>
        <v>0</v>
      </c>
      <c r="U105" s="60">
        <f>SUM(U106:U108)</f>
        <v>3284120.69</v>
      </c>
      <c r="V105" s="60">
        <f>SUM(V106:V108)</f>
        <v>0</v>
      </c>
      <c r="W105" s="60">
        <f t="shared" ref="W105:X105" si="73">SUM(W106:W108)</f>
        <v>0</v>
      </c>
      <c r="X105" s="60">
        <f t="shared" si="73"/>
        <v>0</v>
      </c>
      <c r="Y105" s="194">
        <f>SUM(M105:V105)</f>
        <v>9337985.3100000005</v>
      </c>
      <c r="Z105" s="193"/>
      <c r="AA105" s="190">
        <f>AA106+AA107+AA108</f>
        <v>9337985.3100000005</v>
      </c>
      <c r="AB105" s="190">
        <f>SUM(AB106:AB108)</f>
        <v>0</v>
      </c>
      <c r="AC105" s="190">
        <f>SUM(AC106:AC108)</f>
        <v>0</v>
      </c>
      <c r="AD105" s="190">
        <f>SUM(AD106:AD108)</f>
        <v>0</v>
      </c>
      <c r="AE105" s="197">
        <f>SUM(AA105:AD105)</f>
        <v>9337985.3100000005</v>
      </c>
      <c r="AF105" s="63" t="s">
        <v>0</v>
      </c>
    </row>
    <row r="106" spans="2:32" ht="21.75" customHeight="1" x14ac:dyDescent="0.25">
      <c r="B106" s="36"/>
      <c r="C106" s="408"/>
      <c r="D106" s="362"/>
      <c r="E106" s="70" t="s">
        <v>222</v>
      </c>
      <c r="F106" s="39" t="s">
        <v>223</v>
      </c>
      <c r="G106" s="347" t="s">
        <v>224</v>
      </c>
      <c r="H106" s="348"/>
      <c r="I106" s="348"/>
      <c r="J106" s="348"/>
      <c r="K106" s="348"/>
      <c r="L106" s="349"/>
      <c r="M106" s="40">
        <v>30385.260984615383</v>
      </c>
      <c r="N106" s="140"/>
      <c r="O106" s="140"/>
      <c r="P106" s="201"/>
      <c r="Q106" s="140">
        <v>221395.62328767122</v>
      </c>
      <c r="R106" s="271"/>
      <c r="S106" s="271"/>
      <c r="T106" s="272"/>
      <c r="U106" s="140">
        <v>221900.04662162164</v>
      </c>
      <c r="V106" s="183"/>
      <c r="W106" s="183"/>
      <c r="X106" s="42"/>
      <c r="Y106" s="213">
        <f>SUM(M106:U106)</f>
        <v>473680.93089390825</v>
      </c>
      <c r="Z106" s="140"/>
      <c r="AA106" s="41">
        <f>$U106+$Q106+$M106</f>
        <v>473680.9308939082</v>
      </c>
      <c r="AB106" s="41"/>
      <c r="AC106" s="41"/>
      <c r="AD106" s="42"/>
      <c r="AE106" s="213">
        <f>SUM(AA106:AD106)</f>
        <v>473680.9308939082</v>
      </c>
      <c r="AF106" s="43"/>
    </row>
    <row r="107" spans="2:32" ht="25.5" customHeight="1" x14ac:dyDescent="0.25">
      <c r="B107" s="36"/>
      <c r="C107" s="408"/>
      <c r="D107" s="362"/>
      <c r="E107" s="65" t="s">
        <v>225</v>
      </c>
      <c r="F107" s="45" t="s">
        <v>223</v>
      </c>
      <c r="G107" s="350" t="s">
        <v>226</v>
      </c>
      <c r="H107" s="351"/>
      <c r="I107" s="351"/>
      <c r="J107" s="351"/>
      <c r="K107" s="351"/>
      <c r="L107" s="352"/>
      <c r="M107" s="46">
        <v>2778081.0043076924</v>
      </c>
      <c r="N107" s="141"/>
      <c r="O107" s="141"/>
      <c r="P107" s="202"/>
      <c r="Q107" s="141">
        <v>2966701.3520547948</v>
      </c>
      <c r="R107" s="273"/>
      <c r="S107" s="273"/>
      <c r="T107" s="274"/>
      <c r="U107" s="141">
        <v>3017840.634054054</v>
      </c>
      <c r="V107" s="183"/>
      <c r="W107" s="183"/>
      <c r="X107" s="42"/>
      <c r="Y107" s="213">
        <f t="shared" ref="Y107:Y108" si="74">SUM(M107:U107)</f>
        <v>8762622.9904165417</v>
      </c>
      <c r="Z107" s="141"/>
      <c r="AA107" s="41">
        <f t="shared" ref="AA107:AA108" si="75">$U107+$Q107+$M107</f>
        <v>8762622.9904165417</v>
      </c>
      <c r="AB107" s="47"/>
      <c r="AC107" s="47"/>
      <c r="AD107" s="202"/>
      <c r="AE107" s="213">
        <f t="shared" ref="AE107:AE108" si="76">SUM(AA107:AD107)</f>
        <v>8762622.9904165417</v>
      </c>
      <c r="AF107" s="48"/>
    </row>
    <row r="108" spans="2:32" ht="26.25" thickBot="1" x14ac:dyDescent="0.3">
      <c r="B108" s="36"/>
      <c r="C108" s="408"/>
      <c r="D108" s="375"/>
      <c r="E108" s="71" t="s">
        <v>227</v>
      </c>
      <c r="F108" s="51" t="s">
        <v>142</v>
      </c>
      <c r="G108" s="353" t="s">
        <v>228</v>
      </c>
      <c r="H108" s="354"/>
      <c r="I108" s="354"/>
      <c r="J108" s="354"/>
      <c r="K108" s="354"/>
      <c r="L108" s="355"/>
      <c r="M108" s="52">
        <v>13022.254707692307</v>
      </c>
      <c r="N108" s="142"/>
      <c r="O108" s="142"/>
      <c r="P108" s="147"/>
      <c r="Q108" s="142">
        <v>44279.124657534245</v>
      </c>
      <c r="R108" s="275"/>
      <c r="S108" s="275"/>
      <c r="T108" s="276"/>
      <c r="U108" s="142">
        <v>44380.009324324325</v>
      </c>
      <c r="V108" s="184"/>
      <c r="W108" s="184"/>
      <c r="X108" s="107"/>
      <c r="Y108" s="213">
        <f t="shared" si="74"/>
        <v>101681.38868955088</v>
      </c>
      <c r="Z108" s="142"/>
      <c r="AA108" s="41">
        <f t="shared" si="75"/>
        <v>101681.38868955088</v>
      </c>
      <c r="AB108" s="53"/>
      <c r="AC108" s="53"/>
      <c r="AD108" s="205"/>
      <c r="AE108" s="213">
        <f t="shared" si="76"/>
        <v>101681.38868955088</v>
      </c>
      <c r="AF108" s="54"/>
    </row>
    <row r="109" spans="2:32" ht="44.25" customHeight="1" thickBot="1" x14ac:dyDescent="0.3">
      <c r="B109" s="36"/>
      <c r="C109" s="408"/>
      <c r="D109" s="361" t="s">
        <v>229</v>
      </c>
      <c r="E109" s="67"/>
      <c r="F109" s="55" t="s">
        <v>230</v>
      </c>
      <c r="G109" s="56" t="s">
        <v>231</v>
      </c>
      <c r="H109" s="78" t="s">
        <v>38</v>
      </c>
      <c r="I109" s="222">
        <v>1</v>
      </c>
      <c r="J109" s="222">
        <v>1</v>
      </c>
      <c r="K109" s="222">
        <v>1</v>
      </c>
      <c r="L109" s="223">
        <v>1</v>
      </c>
      <c r="M109" s="61">
        <f>SUM(M110)</f>
        <v>67934.69</v>
      </c>
      <c r="N109" s="189">
        <f>SUM(N110)</f>
        <v>0</v>
      </c>
      <c r="O109" s="190">
        <f t="shared" ref="O109:P109" si="77">SUM(O110)</f>
        <v>0</v>
      </c>
      <c r="P109" s="189">
        <f t="shared" si="77"/>
        <v>0</v>
      </c>
      <c r="Q109" s="61">
        <f>SUM(Q110)</f>
        <v>71544.25</v>
      </c>
      <c r="R109" s="189">
        <f>SUM(R110)</f>
        <v>0</v>
      </c>
      <c r="S109" s="190">
        <f t="shared" ref="S109:T109" si="78">SUM(S110)</f>
        <v>0</v>
      </c>
      <c r="T109" s="277">
        <f t="shared" si="78"/>
        <v>0</v>
      </c>
      <c r="U109" s="60">
        <f>SUM(U110)</f>
        <v>71937.929999999993</v>
      </c>
      <c r="V109" s="61">
        <f>SUM(V110)</f>
        <v>0</v>
      </c>
      <c r="W109" s="61">
        <f t="shared" ref="W109:X109" si="79">SUM(W110)</f>
        <v>0</v>
      </c>
      <c r="X109" s="61">
        <f t="shared" si="79"/>
        <v>0</v>
      </c>
      <c r="Y109" s="216">
        <f>SUM(M109:V109)</f>
        <v>211416.87</v>
      </c>
      <c r="Z109" s="193"/>
      <c r="AA109" s="190">
        <f>AA110</f>
        <v>211416.87</v>
      </c>
      <c r="AB109" s="189">
        <f>SUM(AB110)</f>
        <v>0</v>
      </c>
      <c r="AC109" s="190">
        <f t="shared" ref="AC109:AD109" si="80">SUM(AC110)</f>
        <v>0</v>
      </c>
      <c r="AD109" s="197">
        <f t="shared" si="80"/>
        <v>0</v>
      </c>
      <c r="AE109" s="197">
        <f>SUM(AA109:AD109)</f>
        <v>211416.87</v>
      </c>
      <c r="AF109" s="63" t="s">
        <v>2</v>
      </c>
    </row>
    <row r="110" spans="2:32" ht="26.25" thickBot="1" x14ac:dyDescent="0.3">
      <c r="B110" s="36"/>
      <c r="C110" s="408"/>
      <c r="D110" s="375"/>
      <c r="E110" s="103" t="s">
        <v>232</v>
      </c>
      <c r="F110" s="104" t="s">
        <v>230</v>
      </c>
      <c r="G110" s="381" t="s">
        <v>233</v>
      </c>
      <c r="H110" s="382"/>
      <c r="I110" s="382"/>
      <c r="J110" s="382"/>
      <c r="K110" s="382"/>
      <c r="L110" s="383"/>
      <c r="M110" s="105">
        <v>67934.69</v>
      </c>
      <c r="N110" s="144"/>
      <c r="O110" s="144"/>
      <c r="P110" s="203"/>
      <c r="Q110" s="144">
        <v>71544.25</v>
      </c>
      <c r="R110" s="278"/>
      <c r="S110" s="278"/>
      <c r="T110" s="279"/>
      <c r="U110" s="204">
        <v>71937.929999999993</v>
      </c>
      <c r="V110" s="184"/>
      <c r="W110" s="184"/>
      <c r="X110" s="107"/>
      <c r="Y110" s="212">
        <f>SUM(M110:U110)</f>
        <v>211416.87</v>
      </c>
      <c r="Z110" s="144"/>
      <c r="AA110" s="106">
        <f>U110+Q110+M110</f>
        <v>211416.87</v>
      </c>
      <c r="AB110" s="278"/>
      <c r="AC110" s="278"/>
      <c r="AD110" s="292"/>
      <c r="AE110" s="212">
        <f>SUM(AA110:AD110)</f>
        <v>211416.87</v>
      </c>
      <c r="AF110" s="108"/>
    </row>
    <row r="111" spans="2:32" ht="39.75" customHeight="1" thickBot="1" x14ac:dyDescent="0.3">
      <c r="B111" s="36"/>
      <c r="C111" s="408"/>
      <c r="D111" s="361" t="s">
        <v>234</v>
      </c>
      <c r="E111" s="109"/>
      <c r="F111" s="55" t="s">
        <v>235</v>
      </c>
      <c r="G111" s="56" t="s">
        <v>236</v>
      </c>
      <c r="H111" s="78" t="s">
        <v>38</v>
      </c>
      <c r="I111" s="78">
        <v>9</v>
      </c>
      <c r="J111" s="78">
        <v>9</v>
      </c>
      <c r="K111" s="78">
        <v>9</v>
      </c>
      <c r="L111" s="220">
        <v>9</v>
      </c>
      <c r="M111" s="61">
        <f>SUM(M112:M113)</f>
        <v>178775.51000000004</v>
      </c>
      <c r="N111" s="189">
        <f>SUM(N112:N113)</f>
        <v>0</v>
      </c>
      <c r="O111" s="190">
        <f t="shared" ref="O111:P111" si="81">SUM(O112:O113)</f>
        <v>0</v>
      </c>
      <c r="P111" s="189">
        <f t="shared" si="81"/>
        <v>0</v>
      </c>
      <c r="Q111" s="61">
        <f>SUM(Q112:Q113)</f>
        <v>188274.34000000003</v>
      </c>
      <c r="R111" s="280">
        <f>SUM(R112:R113)</f>
        <v>0</v>
      </c>
      <c r="S111" s="190">
        <f t="shared" ref="S111:T111" si="82">SUM(S112:S113)</f>
        <v>0</v>
      </c>
      <c r="T111" s="197">
        <f t="shared" si="82"/>
        <v>0</v>
      </c>
      <c r="U111" s="61">
        <f>SUM(U112:U113)</f>
        <v>189310.34</v>
      </c>
      <c r="V111" s="62">
        <f>SUM(V112:V113)</f>
        <v>0</v>
      </c>
      <c r="W111" s="61">
        <f t="shared" ref="W111:X111" si="83">SUM(W112:W113)</f>
        <v>0</v>
      </c>
      <c r="X111" s="62">
        <f t="shared" si="83"/>
        <v>0</v>
      </c>
      <c r="Y111" s="194">
        <f>SUM(M111:V111)</f>
        <v>556360.19000000006</v>
      </c>
      <c r="Z111" s="193"/>
      <c r="AA111" s="190">
        <f>AA112+AA113</f>
        <v>556360.18999999994</v>
      </c>
      <c r="AB111" s="189">
        <f>SUM(AB112:AB113)</f>
        <v>0</v>
      </c>
      <c r="AC111" s="190">
        <f t="shared" ref="AC111:AD111" si="84">SUM(AC112:AC113)</f>
        <v>0</v>
      </c>
      <c r="AD111" s="189">
        <f t="shared" si="84"/>
        <v>0</v>
      </c>
      <c r="AE111" s="190">
        <f>AA111+AB111+AC111+AD111</f>
        <v>556360.18999999994</v>
      </c>
      <c r="AF111" s="63" t="s">
        <v>2</v>
      </c>
    </row>
    <row r="112" spans="2:32" ht="25.5" x14ac:dyDescent="0.25">
      <c r="B112" s="36"/>
      <c r="C112" s="408"/>
      <c r="D112" s="362"/>
      <c r="E112" s="70" t="s">
        <v>237</v>
      </c>
      <c r="F112" s="39" t="s">
        <v>156</v>
      </c>
      <c r="G112" s="347" t="s">
        <v>110</v>
      </c>
      <c r="H112" s="348"/>
      <c r="I112" s="348"/>
      <c r="J112" s="348"/>
      <c r="K112" s="348"/>
      <c r="L112" s="349"/>
      <c r="M112" s="40">
        <v>143020.40800000002</v>
      </c>
      <c r="N112" s="281"/>
      <c r="O112" s="281"/>
      <c r="P112" s="272"/>
      <c r="Q112" s="140">
        <v>150619.47200000001</v>
      </c>
      <c r="R112" s="271"/>
      <c r="S112" s="271"/>
      <c r="T112" s="272"/>
      <c r="U112" s="140">
        <v>151448.272</v>
      </c>
      <c r="V112" s="183"/>
      <c r="W112" s="183"/>
      <c r="X112" s="201"/>
      <c r="Y112" s="213">
        <f>SUM(M112:U112)</f>
        <v>445088.152</v>
      </c>
      <c r="Z112" s="140"/>
      <c r="AA112" s="41">
        <f>U112+Q112+M112</f>
        <v>445088.152</v>
      </c>
      <c r="AB112" s="41"/>
      <c r="AC112" s="41"/>
      <c r="AD112" s="201"/>
      <c r="AE112" s="213">
        <f>SUM(AA112:AD112)</f>
        <v>445088.152</v>
      </c>
      <c r="AF112" s="43"/>
    </row>
    <row r="113" spans="2:32" ht="26.25" thickBot="1" x14ac:dyDescent="0.3">
      <c r="B113" s="36"/>
      <c r="C113" s="408"/>
      <c r="D113" s="375"/>
      <c r="E113" s="71" t="s">
        <v>238</v>
      </c>
      <c r="F113" s="51" t="s">
        <v>156</v>
      </c>
      <c r="G113" s="353" t="s">
        <v>112</v>
      </c>
      <c r="H113" s="354"/>
      <c r="I113" s="354"/>
      <c r="J113" s="354"/>
      <c r="K113" s="354"/>
      <c r="L113" s="355"/>
      <c r="M113" s="52">
        <v>35755.102000000006</v>
      </c>
      <c r="N113" s="282"/>
      <c r="O113" s="282"/>
      <c r="P113" s="276"/>
      <c r="Q113" s="142">
        <v>37654.868000000002</v>
      </c>
      <c r="R113" s="275"/>
      <c r="S113" s="275"/>
      <c r="T113" s="276"/>
      <c r="U113" s="142">
        <v>37862.067999999999</v>
      </c>
      <c r="V113" s="184"/>
      <c r="W113" s="184"/>
      <c r="X113" s="107"/>
      <c r="Y113" s="213">
        <f>SUM(M113:U113)</f>
        <v>111272.038</v>
      </c>
      <c r="Z113" s="142"/>
      <c r="AA113" s="53">
        <f>U113+Q113+M113</f>
        <v>111272.038</v>
      </c>
      <c r="AB113" s="53"/>
      <c r="AC113" s="53"/>
      <c r="AD113" s="205"/>
      <c r="AE113" s="213">
        <f>SUM(AA113:AD113)</f>
        <v>111272.038</v>
      </c>
      <c r="AF113" s="54"/>
    </row>
    <row r="114" spans="2:32" ht="25.5" customHeight="1" x14ac:dyDescent="0.25">
      <c r="B114" s="36"/>
      <c r="C114" s="408"/>
      <c r="D114" s="361" t="s">
        <v>239</v>
      </c>
      <c r="E114" s="365"/>
      <c r="F114" s="367" t="s">
        <v>210</v>
      </c>
      <c r="G114" s="80" t="s">
        <v>240</v>
      </c>
      <c r="H114" s="26" t="s">
        <v>38</v>
      </c>
      <c r="I114" s="224">
        <v>0</v>
      </c>
      <c r="J114" s="224">
        <v>1</v>
      </c>
      <c r="K114" s="110">
        <v>2</v>
      </c>
      <c r="L114" s="229">
        <v>3</v>
      </c>
      <c r="M114" s="336">
        <f>SUM(M116:M118)</f>
        <v>154411.35</v>
      </c>
      <c r="N114" s="333">
        <f>SUM(N116:N118)</f>
        <v>0</v>
      </c>
      <c r="O114" s="333">
        <f t="shared" ref="O114:P114" si="85">SUM(O116:O118)</f>
        <v>0</v>
      </c>
      <c r="P114" s="333">
        <f t="shared" si="85"/>
        <v>0</v>
      </c>
      <c r="Q114" s="398">
        <f>SUM(Q116:Q118)</f>
        <v>118250</v>
      </c>
      <c r="R114" s="333">
        <f>SUM(R116:R118)</f>
        <v>0</v>
      </c>
      <c r="S114" s="333">
        <f t="shared" ref="S114:T114" si="86">SUM(S116:S118)</f>
        <v>0</v>
      </c>
      <c r="T114" s="333">
        <f t="shared" si="86"/>
        <v>0</v>
      </c>
      <c r="U114" s="333">
        <f>SUM(U116:U118)</f>
        <v>118250</v>
      </c>
      <c r="V114" s="357">
        <f>SUM(V116:V118)</f>
        <v>0</v>
      </c>
      <c r="W114" s="333">
        <f t="shared" ref="W114:X114" si="87">SUM(W116:W118)</f>
        <v>0</v>
      </c>
      <c r="X114" s="336">
        <f t="shared" si="87"/>
        <v>0</v>
      </c>
      <c r="Y114" s="400">
        <f>SUM(M114:V115)</f>
        <v>390911.35</v>
      </c>
      <c r="Z114" s="372"/>
      <c r="AA114" s="333">
        <f>AA116+AA117+AA118</f>
        <v>390911.35</v>
      </c>
      <c r="AB114" s="333">
        <f>SUM(AB116:AB118)</f>
        <v>0</v>
      </c>
      <c r="AC114" s="333">
        <f t="shared" ref="AC114:AD114" si="88">SUM(AC116:AC118)</f>
        <v>0</v>
      </c>
      <c r="AD114" s="333">
        <f t="shared" si="88"/>
        <v>0</v>
      </c>
      <c r="AE114" s="338">
        <f>SUM(AA114:AD115)</f>
        <v>390911.35</v>
      </c>
      <c r="AF114" s="378" t="s">
        <v>0</v>
      </c>
    </row>
    <row r="115" spans="2:32" ht="26.25" customHeight="1" thickBot="1" x14ac:dyDescent="0.3">
      <c r="B115" s="36"/>
      <c r="C115" s="408"/>
      <c r="D115" s="362"/>
      <c r="E115" s="366"/>
      <c r="F115" s="368"/>
      <c r="G115" s="87" t="s">
        <v>241</v>
      </c>
      <c r="H115" s="88" t="s">
        <v>38</v>
      </c>
      <c r="I115" s="238">
        <v>0</v>
      </c>
      <c r="J115" s="238">
        <v>2</v>
      </c>
      <c r="K115" s="111">
        <v>2</v>
      </c>
      <c r="L115" s="239">
        <v>2</v>
      </c>
      <c r="M115" s="337"/>
      <c r="N115" s="335"/>
      <c r="O115" s="335"/>
      <c r="P115" s="335"/>
      <c r="Q115" s="399"/>
      <c r="R115" s="335"/>
      <c r="S115" s="335"/>
      <c r="T115" s="335"/>
      <c r="U115" s="335"/>
      <c r="V115" s="359"/>
      <c r="W115" s="335"/>
      <c r="X115" s="337"/>
      <c r="Y115" s="401"/>
      <c r="Z115" s="374"/>
      <c r="AA115" s="335"/>
      <c r="AB115" s="335"/>
      <c r="AC115" s="335"/>
      <c r="AD115" s="335"/>
      <c r="AE115" s="339"/>
      <c r="AF115" s="380"/>
    </row>
    <row r="116" spans="2:32" ht="38.25" x14ac:dyDescent="0.25">
      <c r="B116" s="36"/>
      <c r="C116" s="408"/>
      <c r="D116" s="362"/>
      <c r="E116" s="70" t="s">
        <v>242</v>
      </c>
      <c r="F116" s="39" t="s">
        <v>243</v>
      </c>
      <c r="G116" s="347" t="s">
        <v>244</v>
      </c>
      <c r="H116" s="348"/>
      <c r="I116" s="348"/>
      <c r="J116" s="348"/>
      <c r="K116" s="348"/>
      <c r="L116" s="349"/>
      <c r="M116" s="40">
        <v>34742.553749999999</v>
      </c>
      <c r="N116" s="281"/>
      <c r="O116" s="281"/>
      <c r="P116" s="272"/>
      <c r="Q116" s="140">
        <v>53212.5</v>
      </c>
      <c r="R116" s="41"/>
      <c r="S116" s="41"/>
      <c r="T116" s="42"/>
      <c r="U116" s="140">
        <v>53212.5</v>
      </c>
      <c r="V116" s="183"/>
      <c r="W116" s="183"/>
      <c r="X116" s="42"/>
      <c r="Y116" s="213">
        <f>SUM(M116:U116)</f>
        <v>141167.55374999999</v>
      </c>
      <c r="Z116" s="140"/>
      <c r="AA116" s="41">
        <f>U116+Q116+M116</f>
        <v>141167.55374999999</v>
      </c>
      <c r="AB116" s="41"/>
      <c r="AC116" s="41"/>
      <c r="AD116" s="201"/>
      <c r="AE116" s="213">
        <f>SUM(AA116:AD116)</f>
        <v>141167.55374999999</v>
      </c>
      <c r="AF116" s="43"/>
    </row>
    <row r="117" spans="2:32" ht="38.25" x14ac:dyDescent="0.25">
      <c r="B117" s="36"/>
      <c r="C117" s="408"/>
      <c r="D117" s="362"/>
      <c r="E117" s="65" t="s">
        <v>245</v>
      </c>
      <c r="F117" s="45" t="s">
        <v>207</v>
      </c>
      <c r="G117" s="350" t="s">
        <v>246</v>
      </c>
      <c r="H117" s="351"/>
      <c r="I117" s="351"/>
      <c r="J117" s="351"/>
      <c r="K117" s="351"/>
      <c r="L117" s="352"/>
      <c r="M117" s="46">
        <v>77205.675000000003</v>
      </c>
      <c r="N117" s="283"/>
      <c r="O117" s="283"/>
      <c r="P117" s="274"/>
      <c r="Q117" s="141">
        <v>35475</v>
      </c>
      <c r="R117" s="47"/>
      <c r="S117" s="47"/>
      <c r="T117" s="202"/>
      <c r="U117" s="141">
        <v>35475</v>
      </c>
      <c r="V117" s="183"/>
      <c r="W117" s="183"/>
      <c r="X117" s="42"/>
      <c r="Y117" s="213">
        <f t="shared" ref="Y117:Y118" si="89">SUM(M117:U117)</f>
        <v>148155.67499999999</v>
      </c>
      <c r="Z117" s="141"/>
      <c r="AA117" s="47">
        <f>U117+Q117+M117</f>
        <v>148155.67499999999</v>
      </c>
      <c r="AB117" s="47"/>
      <c r="AC117" s="47"/>
      <c r="AD117" s="202"/>
      <c r="AE117" s="213">
        <f t="shared" ref="AE117:AE118" si="90">SUM(AA117:AD117)</f>
        <v>148155.67499999999</v>
      </c>
      <c r="AF117" s="48"/>
    </row>
    <row r="118" spans="2:32" ht="26.25" thickBot="1" x14ac:dyDescent="0.3">
      <c r="B118" s="36"/>
      <c r="C118" s="408"/>
      <c r="D118" s="375"/>
      <c r="E118" s="71" t="s">
        <v>247</v>
      </c>
      <c r="F118" s="51" t="s">
        <v>43</v>
      </c>
      <c r="G118" s="353" t="s">
        <v>248</v>
      </c>
      <c r="H118" s="354"/>
      <c r="I118" s="354"/>
      <c r="J118" s="354"/>
      <c r="K118" s="354"/>
      <c r="L118" s="355"/>
      <c r="M118" s="52">
        <v>42463.121250000004</v>
      </c>
      <c r="N118" s="282"/>
      <c r="O118" s="282"/>
      <c r="P118" s="276"/>
      <c r="Q118" s="142">
        <v>29562.5</v>
      </c>
      <c r="R118" s="53"/>
      <c r="S118" s="53"/>
      <c r="T118" s="205"/>
      <c r="U118" s="142">
        <v>29562.5</v>
      </c>
      <c r="V118" s="184"/>
      <c r="W118" s="184"/>
      <c r="X118" s="107"/>
      <c r="Y118" s="213">
        <f t="shared" si="89"/>
        <v>101588.12125</v>
      </c>
      <c r="Z118" s="142"/>
      <c r="AA118" s="53">
        <f>U118+Q118+M118</f>
        <v>101588.12125</v>
      </c>
      <c r="AB118" s="53"/>
      <c r="AC118" s="53"/>
      <c r="AD118" s="205"/>
      <c r="AE118" s="213">
        <f t="shared" si="90"/>
        <v>101588.12125</v>
      </c>
      <c r="AF118" s="54"/>
    </row>
    <row r="119" spans="2:32" ht="30.75" customHeight="1" x14ac:dyDescent="0.25">
      <c r="B119" s="36"/>
      <c r="C119" s="408"/>
      <c r="D119" s="361" t="s">
        <v>249</v>
      </c>
      <c r="E119" s="109"/>
      <c r="F119" s="367" t="s">
        <v>250</v>
      </c>
      <c r="G119" s="84" t="s">
        <v>251</v>
      </c>
      <c r="H119" s="110" t="s">
        <v>5</v>
      </c>
      <c r="I119" s="240">
        <v>0.96430000000000005</v>
      </c>
      <c r="J119" s="241">
        <v>0.97</v>
      </c>
      <c r="K119" s="240">
        <v>0.97</v>
      </c>
      <c r="L119" s="242">
        <v>0.97</v>
      </c>
      <c r="M119" s="336">
        <f>SUM(M121:M128)</f>
        <v>327682.15000000002</v>
      </c>
      <c r="N119" s="333">
        <f>SUM(N121:N128)</f>
        <v>0</v>
      </c>
      <c r="O119" s="333">
        <f t="shared" ref="O119:P119" si="91">SUM(O121:O128)</f>
        <v>0</v>
      </c>
      <c r="P119" s="333">
        <f t="shared" si="91"/>
        <v>0</v>
      </c>
      <c r="Q119" s="333">
        <f t="shared" ref="Q119:Y119" si="92">SUM(Q121:Q128)</f>
        <v>298623.37</v>
      </c>
      <c r="R119" s="333">
        <f t="shared" si="92"/>
        <v>0</v>
      </c>
      <c r="S119" s="333">
        <f t="shared" si="92"/>
        <v>368000</v>
      </c>
      <c r="T119" s="333">
        <f t="shared" si="92"/>
        <v>0</v>
      </c>
      <c r="U119" s="333">
        <f t="shared" si="92"/>
        <v>299472.89</v>
      </c>
      <c r="V119" s="333">
        <f t="shared" si="92"/>
        <v>0</v>
      </c>
      <c r="W119" s="333">
        <f t="shared" si="92"/>
        <v>130000</v>
      </c>
      <c r="X119" s="333">
        <f t="shared" si="92"/>
        <v>0</v>
      </c>
      <c r="Y119" s="369">
        <f t="shared" si="92"/>
        <v>1423778.4100000001</v>
      </c>
      <c r="Z119" s="372"/>
      <c r="AA119" s="333">
        <f>SUM(AA121:AA128)</f>
        <v>925778.41</v>
      </c>
      <c r="AB119" s="333">
        <f>SUM(AB121:AB128)</f>
        <v>0</v>
      </c>
      <c r="AC119" s="333">
        <f>SUM(AC121:AC128)</f>
        <v>498000</v>
      </c>
      <c r="AD119" s="338">
        <f>SUM(AD121:AD128)</f>
        <v>0</v>
      </c>
      <c r="AE119" s="338">
        <f>SUM(AA119:AD120)</f>
        <v>1423778.4100000001</v>
      </c>
      <c r="AF119" s="344" t="s">
        <v>1</v>
      </c>
    </row>
    <row r="120" spans="2:32" ht="33.75" customHeight="1" thickBot="1" x14ac:dyDescent="0.3">
      <c r="B120" s="36"/>
      <c r="C120" s="408"/>
      <c r="D120" s="362"/>
      <c r="E120" s="109"/>
      <c r="F120" s="368"/>
      <c r="G120" s="94" t="s">
        <v>252</v>
      </c>
      <c r="H120" s="111" t="s">
        <v>5</v>
      </c>
      <c r="I120" s="243">
        <v>3.5700000000000003E-2</v>
      </c>
      <c r="J120" s="244">
        <v>0.03</v>
      </c>
      <c r="K120" s="243">
        <v>0.03</v>
      </c>
      <c r="L120" s="245">
        <v>0.03</v>
      </c>
      <c r="M120" s="337"/>
      <c r="N120" s="33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71"/>
      <c r="Z120" s="374"/>
      <c r="AA120" s="335"/>
      <c r="AB120" s="335"/>
      <c r="AC120" s="335"/>
      <c r="AD120" s="339"/>
      <c r="AE120" s="339"/>
      <c r="AF120" s="346"/>
    </row>
    <row r="121" spans="2:32" ht="20.25" customHeight="1" x14ac:dyDescent="0.25">
      <c r="B121" s="36"/>
      <c r="C121" s="408"/>
      <c r="D121" s="362"/>
      <c r="E121" s="70" t="s">
        <v>253</v>
      </c>
      <c r="F121" s="39" t="s">
        <v>142</v>
      </c>
      <c r="G121" s="347" t="s">
        <v>254</v>
      </c>
      <c r="H121" s="348"/>
      <c r="I121" s="348"/>
      <c r="J121" s="348"/>
      <c r="K121" s="348"/>
      <c r="L121" s="349"/>
      <c r="M121" s="40">
        <v>40454.586419753083</v>
      </c>
      <c r="N121" s="281"/>
      <c r="O121" s="281"/>
      <c r="P121" s="272"/>
      <c r="Q121" s="140">
        <v>42059.629577464788</v>
      </c>
      <c r="R121" s="41"/>
      <c r="S121" s="41"/>
      <c r="T121" s="201"/>
      <c r="U121" s="140">
        <v>42179.280281690146</v>
      </c>
      <c r="V121" s="183"/>
      <c r="W121" s="183"/>
      <c r="X121" s="42"/>
      <c r="Y121" s="213">
        <f>SUM(M121:U121)</f>
        <v>124693.49627890802</v>
      </c>
      <c r="Z121" s="140"/>
      <c r="AA121" s="41">
        <f>$U121+$Q121+$M121</f>
        <v>124693.49627890802</v>
      </c>
      <c r="AB121" s="41"/>
      <c r="AC121" s="41"/>
      <c r="AD121" s="201"/>
      <c r="AE121" s="213">
        <f>SUM(AA121:AD121)</f>
        <v>124693.49627890802</v>
      </c>
      <c r="AF121" s="43"/>
    </row>
    <row r="122" spans="2:32" ht="25.5" x14ac:dyDescent="0.25">
      <c r="B122" s="36"/>
      <c r="C122" s="408"/>
      <c r="D122" s="362"/>
      <c r="E122" s="65" t="s">
        <v>255</v>
      </c>
      <c r="F122" s="45" t="s">
        <v>230</v>
      </c>
      <c r="G122" s="350" t="s">
        <v>256</v>
      </c>
      <c r="H122" s="351"/>
      <c r="I122" s="351"/>
      <c r="J122" s="351"/>
      <c r="K122" s="351"/>
      <c r="L122" s="352"/>
      <c r="M122" s="46">
        <v>30340.93981481481</v>
      </c>
      <c r="N122" s="283"/>
      <c r="O122" s="283"/>
      <c r="P122" s="274"/>
      <c r="Q122" s="141">
        <v>12617.888873239437</v>
      </c>
      <c r="R122" s="47"/>
      <c r="S122" s="47"/>
      <c r="T122" s="202"/>
      <c r="U122" s="141">
        <v>12653.784084507042</v>
      </c>
      <c r="V122" s="183"/>
      <c r="W122" s="183"/>
      <c r="X122" s="42"/>
      <c r="Y122" s="213">
        <f t="shared" ref="Y122:Y126" si="93">SUM(M122:U122)</f>
        <v>55612.61277256129</v>
      </c>
      <c r="Z122" s="141"/>
      <c r="AA122" s="41">
        <f t="shared" ref="AA122:AA128" si="94">$U122+$Q122+$M122</f>
        <v>55612.61277256129</v>
      </c>
      <c r="AB122" s="47"/>
      <c r="AC122" s="47"/>
      <c r="AD122" s="202"/>
      <c r="AE122" s="213">
        <f t="shared" ref="AE122:AE128" si="95">SUM(AA122:AD122)</f>
        <v>55612.61277256129</v>
      </c>
      <c r="AF122" s="48"/>
    </row>
    <row r="123" spans="2:32" ht="25.5" customHeight="1" x14ac:dyDescent="0.25">
      <c r="B123" s="36"/>
      <c r="C123" s="408"/>
      <c r="D123" s="362"/>
      <c r="E123" s="65" t="s">
        <v>257</v>
      </c>
      <c r="F123" s="45" t="s">
        <v>258</v>
      </c>
      <c r="G123" s="350" t="s">
        <v>259</v>
      </c>
      <c r="H123" s="351"/>
      <c r="I123" s="351"/>
      <c r="J123" s="351"/>
      <c r="K123" s="351"/>
      <c r="L123" s="352"/>
      <c r="M123" s="46">
        <v>18204.563888888886</v>
      </c>
      <c r="N123" s="141"/>
      <c r="O123" s="141"/>
      <c r="P123" s="202"/>
      <c r="Q123" s="141">
        <v>10514.907394366197</v>
      </c>
      <c r="R123" s="47"/>
      <c r="S123" s="47"/>
      <c r="T123" s="202"/>
      <c r="U123" s="141">
        <v>10544.820070422536</v>
      </c>
      <c r="V123" s="183"/>
      <c r="W123" s="183"/>
      <c r="X123" s="202"/>
      <c r="Y123" s="213">
        <f t="shared" si="93"/>
        <v>39264.291353677618</v>
      </c>
      <c r="Z123" s="141"/>
      <c r="AA123" s="41">
        <f t="shared" si="94"/>
        <v>39264.291353677618</v>
      </c>
      <c r="AB123" s="47"/>
      <c r="AC123" s="47"/>
      <c r="AD123" s="202"/>
      <c r="AE123" s="213">
        <f t="shared" si="95"/>
        <v>39264.291353677618</v>
      </c>
      <c r="AF123" s="48"/>
    </row>
    <row r="124" spans="2:32" ht="25.5" customHeight="1" x14ac:dyDescent="0.25">
      <c r="B124" s="36"/>
      <c r="C124" s="408"/>
      <c r="D124" s="362"/>
      <c r="E124" s="65" t="s">
        <v>260</v>
      </c>
      <c r="F124" s="45" t="s">
        <v>258</v>
      </c>
      <c r="G124" s="350" t="s">
        <v>261</v>
      </c>
      <c r="H124" s="351"/>
      <c r="I124" s="351"/>
      <c r="J124" s="351"/>
      <c r="K124" s="351"/>
      <c r="L124" s="352"/>
      <c r="M124" s="46">
        <v>20227.293209876541</v>
      </c>
      <c r="N124" s="141"/>
      <c r="O124" s="141"/>
      <c r="P124" s="202"/>
      <c r="Q124" s="141">
        <v>14720.870352112675</v>
      </c>
      <c r="R124" s="47"/>
      <c r="S124" s="47"/>
      <c r="T124" s="202"/>
      <c r="U124" s="141">
        <v>14762.748098591548</v>
      </c>
      <c r="V124" s="183"/>
      <c r="W124" s="183"/>
      <c r="X124" s="42"/>
      <c r="Y124" s="213">
        <f t="shared" si="93"/>
        <v>49710.911660580765</v>
      </c>
      <c r="Z124" s="141"/>
      <c r="AA124" s="41">
        <f t="shared" si="94"/>
        <v>49710.911660580765</v>
      </c>
      <c r="AB124" s="47"/>
      <c r="AC124" s="47"/>
      <c r="AD124" s="202"/>
      <c r="AE124" s="213">
        <f t="shared" si="95"/>
        <v>49710.911660580765</v>
      </c>
      <c r="AF124" s="48"/>
    </row>
    <row r="125" spans="2:32" ht="25.5" customHeight="1" x14ac:dyDescent="0.25">
      <c r="B125" s="36"/>
      <c r="C125" s="408"/>
      <c r="D125" s="362"/>
      <c r="E125" s="65" t="s">
        <v>262</v>
      </c>
      <c r="F125" s="45" t="s">
        <v>258</v>
      </c>
      <c r="G125" s="350" t="s">
        <v>263</v>
      </c>
      <c r="H125" s="351"/>
      <c r="I125" s="351"/>
      <c r="J125" s="351"/>
      <c r="K125" s="351"/>
      <c r="L125" s="352"/>
      <c r="M125" s="46">
        <v>24272.751851851848</v>
      </c>
      <c r="N125" s="141"/>
      <c r="O125" s="141"/>
      <c r="P125" s="202"/>
      <c r="Q125" s="141">
        <v>16823.851830985917</v>
      </c>
      <c r="R125" s="47"/>
      <c r="S125" s="47"/>
      <c r="T125" s="202"/>
      <c r="U125" s="141">
        <v>16871.712112676061</v>
      </c>
      <c r="V125" s="183"/>
      <c r="W125" s="183"/>
      <c r="X125" s="42"/>
      <c r="Y125" s="213">
        <f t="shared" si="93"/>
        <v>57968.31579551383</v>
      </c>
      <c r="Z125" s="141"/>
      <c r="AA125" s="41">
        <f t="shared" si="94"/>
        <v>57968.31579551383</v>
      </c>
      <c r="AB125" s="47"/>
      <c r="AC125" s="47"/>
      <c r="AD125" s="202"/>
      <c r="AE125" s="213">
        <f t="shared" si="95"/>
        <v>57968.31579551383</v>
      </c>
      <c r="AF125" s="48"/>
    </row>
    <row r="126" spans="2:32" ht="38.25" x14ac:dyDescent="0.25">
      <c r="B126" s="36"/>
      <c r="C126" s="408"/>
      <c r="D126" s="362"/>
      <c r="E126" s="65" t="s">
        <v>264</v>
      </c>
      <c r="F126" s="45" t="s">
        <v>265</v>
      </c>
      <c r="G126" s="350" t="s">
        <v>266</v>
      </c>
      <c r="H126" s="351"/>
      <c r="I126" s="351"/>
      <c r="J126" s="351"/>
      <c r="K126" s="351"/>
      <c r="L126" s="352"/>
      <c r="M126" s="46">
        <v>40454.586419753083</v>
      </c>
      <c r="N126" s="141"/>
      <c r="O126" s="141"/>
      <c r="P126" s="202"/>
      <c r="Q126" s="141">
        <v>42059.629577464788</v>
      </c>
      <c r="R126" s="47"/>
      <c r="S126" s="47"/>
      <c r="T126" s="202"/>
      <c r="U126" s="141">
        <v>42179.280281690146</v>
      </c>
      <c r="V126" s="183"/>
      <c r="W126" s="183"/>
      <c r="X126" s="42"/>
      <c r="Y126" s="213">
        <f t="shared" si="93"/>
        <v>124693.49627890802</v>
      </c>
      <c r="Z126" s="141"/>
      <c r="AA126" s="41">
        <f t="shared" si="94"/>
        <v>124693.49627890802</v>
      </c>
      <c r="AB126" s="47"/>
      <c r="AC126" s="47"/>
      <c r="AD126" s="202"/>
      <c r="AE126" s="213">
        <f t="shared" si="95"/>
        <v>124693.49627890802</v>
      </c>
      <c r="AF126" s="48"/>
    </row>
    <row r="127" spans="2:32" ht="25.5" x14ac:dyDescent="0.25">
      <c r="B127" s="36"/>
      <c r="C127" s="408"/>
      <c r="D127" s="362"/>
      <c r="E127" s="112" t="s">
        <v>267</v>
      </c>
      <c r="F127" s="45" t="s">
        <v>156</v>
      </c>
      <c r="G127" s="350" t="s">
        <v>268</v>
      </c>
      <c r="H127" s="351"/>
      <c r="I127" s="351"/>
      <c r="J127" s="351"/>
      <c r="K127" s="351"/>
      <c r="L127" s="352"/>
      <c r="M127" s="46">
        <v>80909.172839506165</v>
      </c>
      <c r="N127" s="141"/>
      <c r="O127" s="141"/>
      <c r="P127" s="202"/>
      <c r="Q127" s="141">
        <v>84119.259154929576</v>
      </c>
      <c r="R127" s="47"/>
      <c r="S127" s="47">
        <v>368000</v>
      </c>
      <c r="T127" s="202"/>
      <c r="U127" s="141">
        <v>84358.560563380292</v>
      </c>
      <c r="V127" s="183"/>
      <c r="W127" s="183"/>
      <c r="X127" s="42"/>
      <c r="Y127" s="213">
        <f>U127+S127+Q127+M127</f>
        <v>617386.99255781609</v>
      </c>
      <c r="Z127" s="141"/>
      <c r="AA127" s="41">
        <f t="shared" si="94"/>
        <v>249386.99255781603</v>
      </c>
      <c r="AB127" s="47"/>
      <c r="AC127" s="47">
        <f>W127+S127+O127</f>
        <v>368000</v>
      </c>
      <c r="AD127" s="202"/>
      <c r="AE127" s="213">
        <f t="shared" si="95"/>
        <v>617386.99255781597</v>
      </c>
      <c r="AF127" s="48"/>
    </row>
    <row r="128" spans="2:32" ht="20.25" customHeight="1" thickBot="1" x14ac:dyDescent="0.3">
      <c r="B128" s="36"/>
      <c r="C128" s="408"/>
      <c r="D128" s="375"/>
      <c r="E128" s="71" t="s">
        <v>269</v>
      </c>
      <c r="F128" s="51" t="s">
        <v>156</v>
      </c>
      <c r="G128" s="353" t="s">
        <v>270</v>
      </c>
      <c r="H128" s="354"/>
      <c r="I128" s="354"/>
      <c r="J128" s="354"/>
      <c r="K128" s="354"/>
      <c r="L128" s="355"/>
      <c r="M128" s="52">
        <v>72818.255555555545</v>
      </c>
      <c r="N128" s="142"/>
      <c r="O128" s="142"/>
      <c r="P128" s="205"/>
      <c r="Q128" s="142">
        <v>75707.333239436615</v>
      </c>
      <c r="R128" s="53"/>
      <c r="S128" s="53"/>
      <c r="T128" s="205"/>
      <c r="U128" s="142">
        <v>75922.704507042261</v>
      </c>
      <c r="V128" s="184"/>
      <c r="W128" s="184">
        <v>130000</v>
      </c>
      <c r="X128" s="107"/>
      <c r="Y128" s="213">
        <f>W128+U128+Q128+M128</f>
        <v>354448.29330203438</v>
      </c>
      <c r="Z128" s="142"/>
      <c r="AA128" s="41">
        <f t="shared" si="94"/>
        <v>224448.29330203441</v>
      </c>
      <c r="AB128" s="53"/>
      <c r="AC128" s="53">
        <f>W128+S128+O128</f>
        <v>130000</v>
      </c>
      <c r="AD128" s="147"/>
      <c r="AE128" s="213">
        <f t="shared" si="95"/>
        <v>354448.29330203438</v>
      </c>
      <c r="AF128" s="54"/>
    </row>
    <row r="129" spans="2:32" ht="20.25" customHeight="1" x14ac:dyDescent="0.25">
      <c r="B129" s="36"/>
      <c r="C129" s="408"/>
      <c r="D129" s="361" t="s">
        <v>271</v>
      </c>
      <c r="E129" s="109"/>
      <c r="F129" s="367" t="s">
        <v>272</v>
      </c>
      <c r="G129" s="84" t="s">
        <v>273</v>
      </c>
      <c r="H129" s="26" t="s">
        <v>38</v>
      </c>
      <c r="I129" s="110">
        <v>0</v>
      </c>
      <c r="J129" s="224">
        <v>1</v>
      </c>
      <c r="K129" s="110">
        <v>1</v>
      </c>
      <c r="L129" s="229">
        <v>1</v>
      </c>
      <c r="M129" s="357">
        <f>SUM(M131:M137)</f>
        <v>270473.98</v>
      </c>
      <c r="N129" s="422">
        <f>SUM(N131:N137)</f>
        <v>0</v>
      </c>
      <c r="O129" s="333">
        <f t="shared" ref="O129:P129" si="96">SUM(O131:O137)</f>
        <v>0</v>
      </c>
      <c r="P129" s="539">
        <f t="shared" si="96"/>
        <v>0</v>
      </c>
      <c r="Q129" s="333">
        <f t="shared" ref="Q129:X129" si="97">SUM(Q131:Q137)</f>
        <v>276030.44999999995</v>
      </c>
      <c r="R129" s="336">
        <f t="shared" si="97"/>
        <v>0</v>
      </c>
      <c r="S129" s="333">
        <f t="shared" si="97"/>
        <v>0</v>
      </c>
      <c r="T129" s="338">
        <f t="shared" si="97"/>
        <v>0</v>
      </c>
      <c r="U129" s="333">
        <f t="shared" si="97"/>
        <v>276755.64999999997</v>
      </c>
      <c r="V129" s="357">
        <f t="shared" si="97"/>
        <v>0</v>
      </c>
      <c r="W129" s="394">
        <f t="shared" si="97"/>
        <v>0</v>
      </c>
      <c r="X129" s="396">
        <f t="shared" si="97"/>
        <v>0</v>
      </c>
      <c r="Y129" s="369">
        <f>SUM(M129:U130)</f>
        <v>823260.07999999984</v>
      </c>
      <c r="Z129" s="372"/>
      <c r="AA129" s="333">
        <f>SUM(AA131:AA137)</f>
        <v>823260.08000000007</v>
      </c>
      <c r="AB129" s="333">
        <f>SUM(AB131:AB137)</f>
        <v>0</v>
      </c>
      <c r="AC129" s="333">
        <f t="shared" ref="AC129:AD129" si="98">SUM(AC131:AC137)</f>
        <v>0</v>
      </c>
      <c r="AD129" s="333">
        <f t="shared" si="98"/>
        <v>0</v>
      </c>
      <c r="AE129" s="333">
        <f>SUM(AA129:AD130)</f>
        <v>823260.08000000007</v>
      </c>
      <c r="AF129" s="344" t="s">
        <v>1</v>
      </c>
    </row>
    <row r="130" spans="2:32" ht="20.25" customHeight="1" thickBot="1" x14ac:dyDescent="0.3">
      <c r="B130" s="36"/>
      <c r="C130" s="408"/>
      <c r="D130" s="362"/>
      <c r="E130" s="109"/>
      <c r="F130" s="368"/>
      <c r="G130" s="94" t="s">
        <v>274</v>
      </c>
      <c r="H130" s="88" t="s">
        <v>38</v>
      </c>
      <c r="I130" s="111">
        <v>0</v>
      </c>
      <c r="J130" s="238">
        <v>1</v>
      </c>
      <c r="K130" s="111">
        <v>1</v>
      </c>
      <c r="L130" s="239">
        <v>1</v>
      </c>
      <c r="M130" s="359"/>
      <c r="N130" s="424"/>
      <c r="O130" s="335"/>
      <c r="P130" s="540"/>
      <c r="Q130" s="335"/>
      <c r="R130" s="337"/>
      <c r="S130" s="335"/>
      <c r="T130" s="339"/>
      <c r="U130" s="335"/>
      <c r="V130" s="359"/>
      <c r="W130" s="395"/>
      <c r="X130" s="397"/>
      <c r="Y130" s="371"/>
      <c r="Z130" s="374"/>
      <c r="AA130" s="335"/>
      <c r="AB130" s="335"/>
      <c r="AC130" s="335"/>
      <c r="AD130" s="335"/>
      <c r="AE130" s="335"/>
      <c r="AF130" s="346"/>
    </row>
    <row r="131" spans="2:32" ht="25.5" x14ac:dyDescent="0.25">
      <c r="B131" s="36"/>
      <c r="C131" s="408"/>
      <c r="D131" s="362"/>
      <c r="E131" s="70" t="s">
        <v>275</v>
      </c>
      <c r="F131" s="39" t="s">
        <v>276</v>
      </c>
      <c r="G131" s="347" t="s">
        <v>277</v>
      </c>
      <c r="H131" s="348"/>
      <c r="I131" s="348"/>
      <c r="J131" s="348"/>
      <c r="K131" s="348"/>
      <c r="L131" s="349"/>
      <c r="M131" s="40">
        <v>41611.381538461537</v>
      </c>
      <c r="N131" s="140"/>
      <c r="O131" s="140"/>
      <c r="P131" s="201"/>
      <c r="Q131" s="140">
        <v>42466.223076923081</v>
      </c>
      <c r="R131" s="41"/>
      <c r="S131" s="41"/>
      <c r="T131" s="201"/>
      <c r="U131" s="140">
        <v>42577.792307692311</v>
      </c>
      <c r="V131" s="183"/>
      <c r="W131" s="183"/>
      <c r="X131" s="42"/>
      <c r="Y131" s="213">
        <f>SUM(M131:U131)</f>
        <v>126655.39692307694</v>
      </c>
      <c r="Z131" s="140"/>
      <c r="AA131" s="41">
        <f>$U131+$Q131+$M131</f>
        <v>126655.39692307694</v>
      </c>
      <c r="AB131" s="41"/>
      <c r="AC131" s="41"/>
      <c r="AD131" s="201"/>
      <c r="AE131" s="213">
        <f>SUM(AA131:AD131)</f>
        <v>126655.39692307694</v>
      </c>
      <c r="AF131" s="43"/>
    </row>
    <row r="132" spans="2:32" x14ac:dyDescent="0.25">
      <c r="B132" s="36"/>
      <c r="C132" s="408"/>
      <c r="D132" s="362"/>
      <c r="E132" s="65" t="s">
        <v>278</v>
      </c>
      <c r="F132" s="45" t="s">
        <v>279</v>
      </c>
      <c r="G132" s="350" t="s">
        <v>280</v>
      </c>
      <c r="H132" s="351"/>
      <c r="I132" s="351"/>
      <c r="J132" s="351"/>
      <c r="K132" s="351"/>
      <c r="L132" s="352"/>
      <c r="M132" s="46">
        <v>83222.763076923075</v>
      </c>
      <c r="N132" s="141"/>
      <c r="O132" s="141"/>
      <c r="P132" s="202"/>
      <c r="Q132" s="141">
        <v>84932.446153846162</v>
      </c>
      <c r="R132" s="47"/>
      <c r="S132" s="47"/>
      <c r="T132" s="202"/>
      <c r="U132" s="141">
        <v>85155.584615384621</v>
      </c>
      <c r="V132" s="183"/>
      <c r="W132" s="183"/>
      <c r="X132" s="42"/>
      <c r="Y132" s="213">
        <f t="shared" ref="Y132:Y137" si="99">SUM(M132:U132)</f>
        <v>253310.79384615389</v>
      </c>
      <c r="Z132" s="141"/>
      <c r="AA132" s="41">
        <f t="shared" ref="AA132:AA137" si="100">$U132+$Q132+$M132</f>
        <v>253310.79384615389</v>
      </c>
      <c r="AB132" s="47"/>
      <c r="AC132" s="47"/>
      <c r="AD132" s="202"/>
      <c r="AE132" s="213">
        <f t="shared" ref="AE132:AE137" si="101">SUM(AA132:AD132)</f>
        <v>253310.79384615389</v>
      </c>
      <c r="AF132" s="48"/>
    </row>
    <row r="133" spans="2:32" ht="38.25" x14ac:dyDescent="0.25">
      <c r="B133" s="36"/>
      <c r="C133" s="408"/>
      <c r="D133" s="362"/>
      <c r="E133" s="65" t="s">
        <v>281</v>
      </c>
      <c r="F133" s="45" t="s">
        <v>282</v>
      </c>
      <c r="G133" s="350" t="s">
        <v>283</v>
      </c>
      <c r="H133" s="351"/>
      <c r="I133" s="351"/>
      <c r="J133" s="351"/>
      <c r="K133" s="351"/>
      <c r="L133" s="352"/>
      <c r="M133" s="46">
        <v>62417.07230769231</v>
      </c>
      <c r="N133" s="141"/>
      <c r="O133" s="141"/>
      <c r="P133" s="202"/>
      <c r="Q133" s="141">
        <v>63699.334615384621</v>
      </c>
      <c r="R133" s="47"/>
      <c r="S133" s="47"/>
      <c r="T133" s="202"/>
      <c r="U133" s="141">
        <v>63866.68846153847</v>
      </c>
      <c r="V133" s="183"/>
      <c r="W133" s="183"/>
      <c r="X133" s="42"/>
      <c r="Y133" s="213">
        <f t="shared" si="99"/>
        <v>189983.09538461539</v>
      </c>
      <c r="Z133" s="141"/>
      <c r="AA133" s="41">
        <f t="shared" si="100"/>
        <v>189983.09538461542</v>
      </c>
      <c r="AB133" s="47"/>
      <c r="AC133" s="47"/>
      <c r="AD133" s="202"/>
      <c r="AE133" s="213">
        <f t="shared" si="101"/>
        <v>189983.09538461542</v>
      </c>
      <c r="AF133" s="48"/>
    </row>
    <row r="134" spans="2:32" ht="38.25" x14ac:dyDescent="0.25">
      <c r="B134" s="36"/>
      <c r="C134" s="408"/>
      <c r="D134" s="362"/>
      <c r="E134" s="65" t="s">
        <v>284</v>
      </c>
      <c r="F134" s="45" t="s">
        <v>285</v>
      </c>
      <c r="G134" s="350" t="s">
        <v>286</v>
      </c>
      <c r="H134" s="351"/>
      <c r="I134" s="351"/>
      <c r="J134" s="351"/>
      <c r="K134" s="351"/>
      <c r="L134" s="352"/>
      <c r="M134" s="46">
        <v>20805.690769230769</v>
      </c>
      <c r="N134" s="141"/>
      <c r="O134" s="141"/>
      <c r="P134" s="202"/>
      <c r="Q134" s="141">
        <v>21233.11153846154</v>
      </c>
      <c r="R134" s="47"/>
      <c r="S134" s="47"/>
      <c r="T134" s="202"/>
      <c r="U134" s="141">
        <v>21288.896153846155</v>
      </c>
      <c r="V134" s="183"/>
      <c r="W134" s="183"/>
      <c r="X134" s="42"/>
      <c r="Y134" s="213">
        <f t="shared" si="99"/>
        <v>63327.698461538472</v>
      </c>
      <c r="Z134" s="141"/>
      <c r="AA134" s="41">
        <f t="shared" si="100"/>
        <v>63327.698461538472</v>
      </c>
      <c r="AB134" s="47"/>
      <c r="AC134" s="47"/>
      <c r="AD134" s="202"/>
      <c r="AE134" s="213">
        <f t="shared" si="101"/>
        <v>63327.698461538472</v>
      </c>
      <c r="AF134" s="48"/>
    </row>
    <row r="135" spans="2:32" ht="38.25" x14ac:dyDescent="0.25">
      <c r="B135" s="36"/>
      <c r="C135" s="408"/>
      <c r="D135" s="362"/>
      <c r="E135" s="65" t="s">
        <v>287</v>
      </c>
      <c r="F135" s="45" t="s">
        <v>288</v>
      </c>
      <c r="G135" s="350" t="s">
        <v>289</v>
      </c>
      <c r="H135" s="351"/>
      <c r="I135" s="351"/>
      <c r="J135" s="351"/>
      <c r="K135" s="351"/>
      <c r="L135" s="352"/>
      <c r="M135" s="46">
        <v>12483.414461538459</v>
      </c>
      <c r="N135" s="141"/>
      <c r="O135" s="141"/>
      <c r="P135" s="202"/>
      <c r="Q135" s="141">
        <v>12739.866923076923</v>
      </c>
      <c r="R135" s="47"/>
      <c r="S135" s="47"/>
      <c r="T135" s="202"/>
      <c r="U135" s="141">
        <v>12773.337692307692</v>
      </c>
      <c r="V135" s="183"/>
      <c r="W135" s="183"/>
      <c r="X135" s="42"/>
      <c r="Y135" s="213">
        <f t="shared" si="99"/>
        <v>37996.619076923074</v>
      </c>
      <c r="Z135" s="141"/>
      <c r="AA135" s="41">
        <f t="shared" si="100"/>
        <v>37996.619076923074</v>
      </c>
      <c r="AB135" s="47"/>
      <c r="AC135" s="47"/>
      <c r="AD135" s="202"/>
      <c r="AE135" s="213">
        <f t="shared" si="101"/>
        <v>37996.619076923074</v>
      </c>
      <c r="AF135" s="48"/>
    </row>
    <row r="136" spans="2:32" ht="39.75" customHeight="1" x14ac:dyDescent="0.25">
      <c r="B136" s="36"/>
      <c r="C136" s="408"/>
      <c r="D136" s="362"/>
      <c r="E136" s="65" t="s">
        <v>290</v>
      </c>
      <c r="F136" s="45" t="s">
        <v>291</v>
      </c>
      <c r="G136" s="350" t="s">
        <v>292</v>
      </c>
      <c r="H136" s="351"/>
      <c r="I136" s="351"/>
      <c r="J136" s="351"/>
      <c r="K136" s="351"/>
      <c r="L136" s="352"/>
      <c r="M136" s="46">
        <v>8322.2763076923075</v>
      </c>
      <c r="N136" s="141"/>
      <c r="O136" s="141"/>
      <c r="P136" s="202"/>
      <c r="Q136" s="141">
        <v>8493.2446153846158</v>
      </c>
      <c r="R136" s="47"/>
      <c r="S136" s="47"/>
      <c r="T136" s="202"/>
      <c r="U136" s="141">
        <v>8515.5584615384632</v>
      </c>
      <c r="V136" s="183"/>
      <c r="W136" s="183"/>
      <c r="X136" s="202"/>
      <c r="Y136" s="213">
        <f t="shared" si="99"/>
        <v>25331.07938461539</v>
      </c>
      <c r="Z136" s="141"/>
      <c r="AA136" s="41">
        <f t="shared" si="100"/>
        <v>25331.079384615387</v>
      </c>
      <c r="AB136" s="47"/>
      <c r="AC136" s="47"/>
      <c r="AD136" s="202"/>
      <c r="AE136" s="213">
        <f t="shared" si="101"/>
        <v>25331.079384615387</v>
      </c>
      <c r="AF136" s="48"/>
    </row>
    <row r="137" spans="2:32" ht="51.75" thickBot="1" x14ac:dyDescent="0.3">
      <c r="B137" s="36"/>
      <c r="C137" s="408"/>
      <c r="D137" s="375"/>
      <c r="E137" s="66" t="s">
        <v>293</v>
      </c>
      <c r="F137" s="51" t="s">
        <v>294</v>
      </c>
      <c r="G137" s="353" t="s">
        <v>295</v>
      </c>
      <c r="H137" s="354"/>
      <c r="I137" s="354"/>
      <c r="J137" s="354"/>
      <c r="K137" s="354"/>
      <c r="L137" s="355"/>
      <c r="M137" s="52">
        <v>41611.381538461537</v>
      </c>
      <c r="N137" s="142"/>
      <c r="O137" s="142"/>
      <c r="P137" s="205"/>
      <c r="Q137" s="142">
        <v>42466.223076923081</v>
      </c>
      <c r="R137" s="53"/>
      <c r="S137" s="53"/>
      <c r="T137" s="205"/>
      <c r="U137" s="142">
        <v>42577.792307692311</v>
      </c>
      <c r="V137" s="184"/>
      <c r="W137" s="184"/>
      <c r="X137" s="107"/>
      <c r="Y137" s="213">
        <f t="shared" si="99"/>
        <v>126655.39692307694</v>
      </c>
      <c r="Z137" s="142"/>
      <c r="AA137" s="41">
        <f t="shared" si="100"/>
        <v>126655.39692307694</v>
      </c>
      <c r="AB137" s="53"/>
      <c r="AC137" s="53"/>
      <c r="AD137" s="205"/>
      <c r="AE137" s="213">
        <f t="shared" si="101"/>
        <v>126655.39692307694</v>
      </c>
      <c r="AF137" s="54"/>
    </row>
    <row r="138" spans="2:32" ht="38.25" customHeight="1" thickBot="1" x14ac:dyDescent="0.3">
      <c r="B138" s="36"/>
      <c r="C138" s="408"/>
      <c r="D138" s="361" t="s">
        <v>296</v>
      </c>
      <c r="E138" s="77"/>
      <c r="F138" s="55" t="s">
        <v>297</v>
      </c>
      <c r="G138" s="56" t="s">
        <v>298</v>
      </c>
      <c r="H138" s="57" t="s">
        <v>38</v>
      </c>
      <c r="I138" s="78">
        <v>0</v>
      </c>
      <c r="J138" s="78">
        <v>1</v>
      </c>
      <c r="K138" s="78">
        <v>1</v>
      </c>
      <c r="L138" s="220">
        <v>1</v>
      </c>
      <c r="M138" s="102">
        <f>SUM(M139)</f>
        <v>89387.76</v>
      </c>
      <c r="N138" s="189">
        <f>SUM(N139)</f>
        <v>0</v>
      </c>
      <c r="O138" s="190">
        <f t="shared" ref="O138:P138" si="102">SUM(O139)</f>
        <v>0</v>
      </c>
      <c r="P138" s="277">
        <f t="shared" si="102"/>
        <v>0</v>
      </c>
      <c r="Q138" s="61">
        <f>SUM(Q139)</f>
        <v>150619.47</v>
      </c>
      <c r="R138" s="62">
        <f>SUM(R139)</f>
        <v>0</v>
      </c>
      <c r="S138" s="61">
        <f t="shared" ref="S138:T138" si="103">SUM(S139)</f>
        <v>0</v>
      </c>
      <c r="T138" s="181">
        <f t="shared" si="103"/>
        <v>0</v>
      </c>
      <c r="U138" s="61">
        <f>SUM(U139)</f>
        <v>151448.26999999999</v>
      </c>
      <c r="V138" s="62">
        <f>SUM(V139)</f>
        <v>0</v>
      </c>
      <c r="W138" s="61">
        <f t="shared" ref="W138:X138" si="104">SUM(W139)</f>
        <v>0</v>
      </c>
      <c r="X138" s="62">
        <f t="shared" si="104"/>
        <v>0</v>
      </c>
      <c r="Y138" s="194">
        <f>SUM(M138:V138)</f>
        <v>391455.5</v>
      </c>
      <c r="Z138" s="193"/>
      <c r="AA138" s="190">
        <f>AA139</f>
        <v>391455.5</v>
      </c>
      <c r="AB138" s="189">
        <f>SUM(AB139)</f>
        <v>0</v>
      </c>
      <c r="AC138" s="190">
        <f t="shared" ref="AC138:AD138" si="105">SUM(AC139)</f>
        <v>0</v>
      </c>
      <c r="AD138" s="197">
        <f t="shared" si="105"/>
        <v>0</v>
      </c>
      <c r="AE138" s="197">
        <f>SUM(AA138:AD138)</f>
        <v>391455.5</v>
      </c>
      <c r="AF138" s="198" t="s">
        <v>2</v>
      </c>
    </row>
    <row r="139" spans="2:32" ht="32.25" customHeight="1" thickBot="1" x14ac:dyDescent="0.3">
      <c r="B139" s="36"/>
      <c r="C139" s="409"/>
      <c r="D139" s="375"/>
      <c r="E139" s="103" t="s">
        <v>299</v>
      </c>
      <c r="F139" s="113" t="s">
        <v>230</v>
      </c>
      <c r="G139" s="381" t="s">
        <v>300</v>
      </c>
      <c r="H139" s="382"/>
      <c r="I139" s="382"/>
      <c r="J139" s="382"/>
      <c r="K139" s="382"/>
      <c r="L139" s="383"/>
      <c r="M139" s="114">
        <v>89387.76</v>
      </c>
      <c r="N139" s="145"/>
      <c r="O139" s="145"/>
      <c r="P139" s="117"/>
      <c r="Q139" s="206">
        <v>150619.47</v>
      </c>
      <c r="R139" s="115"/>
      <c r="S139" s="115"/>
      <c r="T139" s="207"/>
      <c r="U139" s="145">
        <v>151448.26999999999</v>
      </c>
      <c r="V139" s="185"/>
      <c r="W139" s="185"/>
      <c r="X139" s="117"/>
      <c r="Y139" s="217">
        <f>SUM(M139:U139)</f>
        <v>391455.5</v>
      </c>
      <c r="Z139" s="145"/>
      <c r="AA139" s="116">
        <f>U139+Q139+M139</f>
        <v>391455.5</v>
      </c>
      <c r="AB139" s="116"/>
      <c r="AC139" s="116"/>
      <c r="AD139" s="117"/>
      <c r="AE139" s="217">
        <f>SUM(AA139:AD139)</f>
        <v>391455.5</v>
      </c>
      <c r="AF139" s="118"/>
    </row>
    <row r="140" spans="2:32" ht="15.75" thickBot="1" x14ac:dyDescent="0.3">
      <c r="B140" s="36"/>
      <c r="C140" s="404"/>
      <c r="D140" s="404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4"/>
      <c r="Z140" s="404"/>
      <c r="AA140" s="404"/>
      <c r="AB140" s="404"/>
      <c r="AC140" s="404"/>
      <c r="AD140" s="404"/>
      <c r="AE140" s="404"/>
      <c r="AF140" s="405"/>
    </row>
    <row r="141" spans="2:32" ht="23.25" customHeight="1" x14ac:dyDescent="0.25">
      <c r="B141" s="36"/>
      <c r="C141" s="406" t="s">
        <v>301</v>
      </c>
      <c r="D141" s="410"/>
      <c r="E141" s="411"/>
      <c r="F141" s="414" t="s">
        <v>302</v>
      </c>
      <c r="G141" s="119" t="s">
        <v>31</v>
      </c>
      <c r="H141" s="120" t="s">
        <v>5</v>
      </c>
      <c r="I141" s="265">
        <v>0.91590000000000005</v>
      </c>
      <c r="J141" s="262">
        <v>0.9224</v>
      </c>
      <c r="K141" s="265">
        <v>0.92369999999999997</v>
      </c>
      <c r="L141" s="266">
        <v>0.92500000000000004</v>
      </c>
      <c r="M141" s="331">
        <f>M143+M147+M149+M151+M154+M157+M166+M172</f>
        <v>4658079.3499999996</v>
      </c>
      <c r="N141" s="331">
        <f>N143+N147+N149+N151+N154+N157+N167+N172</f>
        <v>0</v>
      </c>
      <c r="O141" s="331">
        <f>O143+O147+O149+O151+O154+O157+O166+O172</f>
        <v>0</v>
      </c>
      <c r="P141" s="331">
        <f>P143+P147+P149+P151+P154+P158+P167+P172</f>
        <v>0</v>
      </c>
      <c r="Q141" s="331">
        <f>Q143+Q147+Q149+Q151+Q154+Q157+Q166+Q172</f>
        <v>4802716.7</v>
      </c>
      <c r="R141" s="331">
        <f>R143+R147+R149+R151+R154+R158+R167+R173</f>
        <v>0</v>
      </c>
      <c r="S141" s="331">
        <f t="shared" ref="S141:X141" si="106">S143+S147+S149+S151+S154+S157+S166+S172</f>
        <v>0</v>
      </c>
      <c r="T141" s="331">
        <f t="shared" si="106"/>
        <v>0</v>
      </c>
      <c r="U141" s="331">
        <f t="shared" si="106"/>
        <v>4803939.18</v>
      </c>
      <c r="V141" s="392">
        <f t="shared" si="106"/>
        <v>0</v>
      </c>
      <c r="W141" s="331">
        <f t="shared" si="106"/>
        <v>0</v>
      </c>
      <c r="X141" s="331">
        <f t="shared" si="106"/>
        <v>0</v>
      </c>
      <c r="Y141" s="386">
        <f>SUM(M141:X142)</f>
        <v>14264735.23</v>
      </c>
      <c r="Z141" s="388"/>
      <c r="AA141" s="331">
        <f>AA143+AA147+AA149+AA151+AA154+AA157+AA166+AA172</f>
        <v>14264735.230000002</v>
      </c>
      <c r="AB141" s="331">
        <f>AB143+AB147+AB149+AB151+AB154+AB159+AB168+AB172</f>
        <v>0</v>
      </c>
      <c r="AC141" s="331">
        <f>AC143+AC147+AC149+AC151+AC154+AC157+AC166+AC172</f>
        <v>0</v>
      </c>
      <c r="AD141" s="390">
        <f>AD143+AD147+AD149+AD151+AD154+AD157+AD166+AD172</f>
        <v>0</v>
      </c>
      <c r="AE141" s="331">
        <f>SUM(AA141:AD142)</f>
        <v>14264735.230000002</v>
      </c>
      <c r="AF141" s="384"/>
    </row>
    <row r="142" spans="2:32" ht="28.5" customHeight="1" thickBot="1" x14ac:dyDescent="0.3">
      <c r="B142" s="36"/>
      <c r="C142" s="407"/>
      <c r="D142" s="412"/>
      <c r="E142" s="413"/>
      <c r="F142" s="403"/>
      <c r="G142" s="121" t="s">
        <v>33</v>
      </c>
      <c r="H142" s="122" t="s">
        <v>5</v>
      </c>
      <c r="I142" s="267">
        <v>0.21029999999999999</v>
      </c>
      <c r="J142" s="268">
        <v>0.14219999999999999</v>
      </c>
      <c r="K142" s="267">
        <v>0.13950000000000001</v>
      </c>
      <c r="L142" s="269">
        <v>0.1368</v>
      </c>
      <c r="M142" s="332"/>
      <c r="N142" s="332"/>
      <c r="O142" s="332"/>
      <c r="P142" s="332"/>
      <c r="Q142" s="332"/>
      <c r="R142" s="332"/>
      <c r="S142" s="332"/>
      <c r="T142" s="332"/>
      <c r="U142" s="332"/>
      <c r="V142" s="393"/>
      <c r="W142" s="332"/>
      <c r="X142" s="332"/>
      <c r="Y142" s="387"/>
      <c r="Z142" s="389"/>
      <c r="AA142" s="332"/>
      <c r="AB142" s="332"/>
      <c r="AC142" s="332"/>
      <c r="AD142" s="391"/>
      <c r="AE142" s="332"/>
      <c r="AF142" s="385"/>
    </row>
    <row r="143" spans="2:32" ht="45.75" customHeight="1" thickBot="1" x14ac:dyDescent="0.3">
      <c r="B143" s="36"/>
      <c r="C143" s="408"/>
      <c r="D143" s="361" t="s">
        <v>362</v>
      </c>
      <c r="E143" s="109"/>
      <c r="F143" s="123" t="s">
        <v>303</v>
      </c>
      <c r="G143" s="87" t="s">
        <v>40</v>
      </c>
      <c r="H143" s="88" t="s">
        <v>38</v>
      </c>
      <c r="I143" s="89">
        <v>14</v>
      </c>
      <c r="J143" s="89">
        <v>15</v>
      </c>
      <c r="K143" s="89">
        <v>16</v>
      </c>
      <c r="L143" s="100">
        <v>18</v>
      </c>
      <c r="M143" s="61">
        <f>SUM(M144:M146)</f>
        <v>1347177.56</v>
      </c>
      <c r="N143" s="270">
        <f>SUM(N144:N146)</f>
        <v>0</v>
      </c>
      <c r="O143" s="190">
        <f t="shared" ref="O143:P143" si="107">SUM(O144:O146)</f>
        <v>0</v>
      </c>
      <c r="P143" s="270">
        <f t="shared" si="107"/>
        <v>0</v>
      </c>
      <c r="Q143" s="61">
        <f>SUM(Q144:Q146)</f>
        <v>1443600.3599999999</v>
      </c>
      <c r="R143" s="192">
        <f>SUM(R144:R146)</f>
        <v>0</v>
      </c>
      <c r="S143" s="61">
        <f t="shared" ref="S143:T143" si="108">SUM(S144:S146)</f>
        <v>0</v>
      </c>
      <c r="T143" s="182">
        <f t="shared" si="108"/>
        <v>0</v>
      </c>
      <c r="U143" s="61">
        <f>SUM(U144:U146)</f>
        <v>1444221.96</v>
      </c>
      <c r="V143" s="192">
        <f>SUM(V144:V146)</f>
        <v>0</v>
      </c>
      <c r="W143" s="61">
        <f>SUM(W144:W146)</f>
        <v>0</v>
      </c>
      <c r="X143" s="192">
        <f>SUM(X144:X146)</f>
        <v>0</v>
      </c>
      <c r="Y143" s="194">
        <f>SUM(M143:V143)</f>
        <v>4234999.88</v>
      </c>
      <c r="Z143" s="199"/>
      <c r="AA143" s="190">
        <f>AA144+AA145+AA146</f>
        <v>4234999.88</v>
      </c>
      <c r="AB143" s="270">
        <f>SUM(AB144:AB146)</f>
        <v>0</v>
      </c>
      <c r="AC143" s="190">
        <f>SUM(AC144:AC146)</f>
        <v>0</v>
      </c>
      <c r="AD143" s="270">
        <f>SUM(AD144:AD146)</f>
        <v>0</v>
      </c>
      <c r="AE143" s="190">
        <f>SUM(AA143:AD143)</f>
        <v>4234999.88</v>
      </c>
      <c r="AF143" s="200" t="s">
        <v>0</v>
      </c>
    </row>
    <row r="144" spans="2:32" ht="25.5" x14ac:dyDescent="0.25">
      <c r="B144" s="36"/>
      <c r="C144" s="408"/>
      <c r="D144" s="362"/>
      <c r="E144" s="70" t="s">
        <v>304</v>
      </c>
      <c r="F144" s="39" t="s">
        <v>43</v>
      </c>
      <c r="G144" s="347" t="s">
        <v>44</v>
      </c>
      <c r="H144" s="348"/>
      <c r="I144" s="348"/>
      <c r="J144" s="348"/>
      <c r="K144" s="348"/>
      <c r="L144" s="349"/>
      <c r="M144" s="40">
        <v>316982.95529411768</v>
      </c>
      <c r="N144" s="140"/>
      <c r="O144" s="140"/>
      <c r="P144" s="209"/>
      <c r="Q144" s="140">
        <v>455873.79789473687</v>
      </c>
      <c r="R144" s="41"/>
      <c r="S144" s="41"/>
      <c r="T144" s="42"/>
      <c r="U144" s="140">
        <v>456070.09263157891</v>
      </c>
      <c r="V144" s="183"/>
      <c r="W144" s="183"/>
      <c r="X144" s="42"/>
      <c r="Y144" s="213">
        <f>SUM(M144:U144)</f>
        <v>1228926.8458204335</v>
      </c>
      <c r="Z144" s="140"/>
      <c r="AA144" s="41">
        <f>U144+Q144+M144</f>
        <v>1228926.8458204335</v>
      </c>
      <c r="AB144" s="41"/>
      <c r="AC144" s="41"/>
      <c r="AD144" s="201"/>
      <c r="AE144" s="213">
        <f>SUM(AA144:AD144)</f>
        <v>1228926.8458204335</v>
      </c>
      <c r="AF144" s="43"/>
    </row>
    <row r="145" spans="2:32" ht="51" x14ac:dyDescent="0.25">
      <c r="B145" s="36"/>
      <c r="C145" s="408"/>
      <c r="D145" s="362"/>
      <c r="E145" s="65" t="s">
        <v>305</v>
      </c>
      <c r="F145" s="45" t="s">
        <v>43</v>
      </c>
      <c r="G145" s="350" t="s">
        <v>306</v>
      </c>
      <c r="H145" s="351"/>
      <c r="I145" s="351"/>
      <c r="J145" s="351"/>
      <c r="K145" s="351"/>
      <c r="L145" s="352"/>
      <c r="M145" s="46">
        <v>713211.64941176469</v>
      </c>
      <c r="N145" s="141"/>
      <c r="O145" s="141"/>
      <c r="P145" s="210"/>
      <c r="Q145" s="141">
        <v>683810.69684210524</v>
      </c>
      <c r="R145" s="47"/>
      <c r="S145" s="47"/>
      <c r="T145" s="202"/>
      <c r="U145" s="141">
        <v>684105.13894736837</v>
      </c>
      <c r="V145" s="183"/>
      <c r="W145" s="183"/>
      <c r="X145" s="42"/>
      <c r="Y145" s="213">
        <f t="shared" ref="Y145:Y156" si="109">SUM(M145:U145)</f>
        <v>2081127.4852012384</v>
      </c>
      <c r="Z145" s="141"/>
      <c r="AA145" s="47">
        <f>U145+Q145+M145</f>
        <v>2081127.4852012384</v>
      </c>
      <c r="AB145" s="47"/>
      <c r="AC145" s="47"/>
      <c r="AD145" s="202"/>
      <c r="AE145" s="213">
        <f t="shared" ref="AE145:AE146" si="110">SUM(AA145:AD145)</f>
        <v>2081127.4852012384</v>
      </c>
      <c r="AF145" s="48"/>
    </row>
    <row r="146" spans="2:32" ht="39" thickBot="1" x14ac:dyDescent="0.3">
      <c r="B146" s="36"/>
      <c r="C146" s="408"/>
      <c r="D146" s="375"/>
      <c r="E146" s="71" t="s">
        <v>307</v>
      </c>
      <c r="F146" s="51" t="s">
        <v>56</v>
      </c>
      <c r="G146" s="353" t="s">
        <v>57</v>
      </c>
      <c r="H146" s="354"/>
      <c r="I146" s="354"/>
      <c r="J146" s="354"/>
      <c r="K146" s="354"/>
      <c r="L146" s="355"/>
      <c r="M146" s="52">
        <v>316982.95529411768</v>
      </c>
      <c r="N146" s="142"/>
      <c r="O146" s="142"/>
      <c r="P146" s="211"/>
      <c r="Q146" s="142">
        <v>303915.86526315787</v>
      </c>
      <c r="R146" s="53"/>
      <c r="S146" s="53"/>
      <c r="T146" s="205"/>
      <c r="U146" s="142">
        <v>304046.72842105263</v>
      </c>
      <c r="V146" s="184"/>
      <c r="W146" s="184"/>
      <c r="X146" s="107"/>
      <c r="Y146" s="213">
        <f t="shared" si="109"/>
        <v>924945.54897832824</v>
      </c>
      <c r="Z146" s="142"/>
      <c r="AA146" s="53">
        <f>U146+Q146+M146</f>
        <v>924945.54897832812</v>
      </c>
      <c r="AB146" s="53"/>
      <c r="AC146" s="53"/>
      <c r="AD146" s="205"/>
      <c r="AE146" s="213">
        <f t="shared" si="110"/>
        <v>924945.54897832812</v>
      </c>
      <c r="AF146" s="54"/>
    </row>
    <row r="147" spans="2:32" ht="38.25" customHeight="1" thickBot="1" x14ac:dyDescent="0.3">
      <c r="B147" s="36"/>
      <c r="C147" s="408"/>
      <c r="D147" s="361" t="s">
        <v>308</v>
      </c>
      <c r="E147" s="109"/>
      <c r="F147" s="55" t="s">
        <v>303</v>
      </c>
      <c r="G147" s="56" t="s">
        <v>410</v>
      </c>
      <c r="H147" s="57" t="s">
        <v>38</v>
      </c>
      <c r="I147" s="58">
        <v>5</v>
      </c>
      <c r="J147" s="58">
        <v>6</v>
      </c>
      <c r="K147" s="58">
        <v>6</v>
      </c>
      <c r="L147" s="59">
        <v>6</v>
      </c>
      <c r="M147" s="61">
        <f>SUM(M148)</f>
        <v>2564755.17</v>
      </c>
      <c r="N147" s="189">
        <f>SUM(N148)</f>
        <v>0</v>
      </c>
      <c r="O147" s="190">
        <f t="shared" ref="O147:P147" si="111">SUM(O148)</f>
        <v>0</v>
      </c>
      <c r="P147" s="189">
        <f t="shared" si="111"/>
        <v>0</v>
      </c>
      <c r="Q147" s="208">
        <f>SUM(Q148)</f>
        <v>2528725.17</v>
      </c>
      <c r="R147" s="62">
        <f>SUM(R148)</f>
        <v>0</v>
      </c>
      <c r="S147" s="61">
        <f t="shared" ref="S147:T147" si="112">SUM(S148)</f>
        <v>0</v>
      </c>
      <c r="T147" s="181">
        <f t="shared" si="112"/>
        <v>0</v>
      </c>
      <c r="U147" s="208">
        <f>SUM(U148)</f>
        <v>2528725.17</v>
      </c>
      <c r="V147" s="62">
        <f>SUM(V148)</f>
        <v>0</v>
      </c>
      <c r="W147" s="61">
        <f t="shared" ref="W147:X147" si="113">SUM(W148)</f>
        <v>0</v>
      </c>
      <c r="X147" s="62">
        <f t="shared" si="113"/>
        <v>0</v>
      </c>
      <c r="Y147" s="194">
        <f>SUM(M147:V147)</f>
        <v>7622205.5099999998</v>
      </c>
      <c r="Z147" s="143"/>
      <c r="AA147" s="196">
        <f>AA148</f>
        <v>7622205.5099999998</v>
      </c>
      <c r="AB147" s="190">
        <f>SUM(AB148)</f>
        <v>0</v>
      </c>
      <c r="AC147" s="190">
        <f t="shared" ref="AC147:AD147" si="114">SUM(AC148)</f>
        <v>0</v>
      </c>
      <c r="AD147" s="190">
        <f t="shared" si="114"/>
        <v>0</v>
      </c>
      <c r="AE147" s="197">
        <f t="shared" ref="AE147:AE156" si="115">SUM(AA147:AD147)</f>
        <v>7622205.5099999998</v>
      </c>
      <c r="AF147" s="198" t="s">
        <v>0</v>
      </c>
    </row>
    <row r="148" spans="2:32" ht="51.75" thickBot="1" x14ac:dyDescent="0.3">
      <c r="B148" s="36"/>
      <c r="C148" s="408"/>
      <c r="D148" s="375"/>
      <c r="E148" s="124" t="s">
        <v>309</v>
      </c>
      <c r="F148" s="104" t="s">
        <v>310</v>
      </c>
      <c r="G148" s="381" t="s">
        <v>311</v>
      </c>
      <c r="H148" s="382"/>
      <c r="I148" s="382"/>
      <c r="J148" s="382"/>
      <c r="K148" s="382"/>
      <c r="L148" s="383"/>
      <c r="M148" s="105">
        <v>2564755.17</v>
      </c>
      <c r="N148" s="284"/>
      <c r="O148" s="284"/>
      <c r="P148" s="285"/>
      <c r="Q148" s="144">
        <v>2528725.17</v>
      </c>
      <c r="R148" s="106"/>
      <c r="S148" s="106"/>
      <c r="T148" s="107"/>
      <c r="U148" s="144">
        <v>2528725.17</v>
      </c>
      <c r="V148" s="184"/>
      <c r="W148" s="184"/>
      <c r="X148" s="107"/>
      <c r="Y148" s="212">
        <f t="shared" si="109"/>
        <v>7622205.5099999998</v>
      </c>
      <c r="Z148" s="144"/>
      <c r="AA148" s="106">
        <f>U148+Q148+M148</f>
        <v>7622205.5099999998</v>
      </c>
      <c r="AB148" s="106"/>
      <c r="AC148" s="106"/>
      <c r="AD148" s="107"/>
      <c r="AE148" s="212">
        <f t="shared" si="115"/>
        <v>7622205.5099999998</v>
      </c>
      <c r="AF148" s="108"/>
    </row>
    <row r="149" spans="2:32" ht="40.5" customHeight="1" thickBot="1" x14ac:dyDescent="0.3">
      <c r="B149" s="36"/>
      <c r="C149" s="408"/>
      <c r="D149" s="361" t="s">
        <v>312</v>
      </c>
      <c r="E149" s="67"/>
      <c r="F149" s="55" t="s">
        <v>230</v>
      </c>
      <c r="G149" s="56" t="s">
        <v>390</v>
      </c>
      <c r="H149" s="78" t="s">
        <v>5</v>
      </c>
      <c r="I149" s="101">
        <v>0.4788</v>
      </c>
      <c r="J149" s="101">
        <v>0.48859999999999998</v>
      </c>
      <c r="K149" s="101">
        <v>0.49170000000000003</v>
      </c>
      <c r="L149" s="180">
        <v>0.5</v>
      </c>
      <c r="M149" s="61">
        <f>SUM(M150)</f>
        <v>116378.4</v>
      </c>
      <c r="N149" s="189">
        <f>SUM(N150)</f>
        <v>0</v>
      </c>
      <c r="O149" s="190">
        <f t="shared" ref="O149:P149" si="116">SUM(O150)</f>
        <v>0</v>
      </c>
      <c r="P149" s="189">
        <f t="shared" si="116"/>
        <v>0</v>
      </c>
      <c r="Q149" s="208">
        <f>SUM(Q150)</f>
        <v>205358.06</v>
      </c>
      <c r="R149" s="62">
        <f>SUM(R150)</f>
        <v>0</v>
      </c>
      <c r="S149" s="61">
        <f t="shared" ref="S149:T149" si="117">SUM(S150)</f>
        <v>0</v>
      </c>
      <c r="T149" s="181">
        <f t="shared" si="117"/>
        <v>0</v>
      </c>
      <c r="U149" s="208">
        <f>SUM(U150)</f>
        <v>205958.94</v>
      </c>
      <c r="V149" s="62">
        <f>SUM(V150)</f>
        <v>0</v>
      </c>
      <c r="W149" s="61">
        <f t="shared" ref="W149:X149" si="118">SUM(W150)</f>
        <v>0</v>
      </c>
      <c r="X149" s="62">
        <f t="shared" si="118"/>
        <v>0</v>
      </c>
      <c r="Y149" s="194">
        <f>SUM(M149:V149)</f>
        <v>527695.39999999991</v>
      </c>
      <c r="Z149" s="143"/>
      <c r="AA149" s="196">
        <f>AA150</f>
        <v>527695.4</v>
      </c>
      <c r="AB149" s="190">
        <f>SUM(AB150)</f>
        <v>0</v>
      </c>
      <c r="AC149" s="190">
        <f>SUM(AC150)</f>
        <v>0</v>
      </c>
      <c r="AD149" s="190">
        <f>SUM(AD150)</f>
        <v>0</v>
      </c>
      <c r="AE149" s="197">
        <f t="shared" si="115"/>
        <v>527695.4</v>
      </c>
      <c r="AF149" s="63" t="s">
        <v>2</v>
      </c>
    </row>
    <row r="150" spans="2:32" ht="26.25" thickBot="1" x14ac:dyDescent="0.3">
      <c r="B150" s="36"/>
      <c r="C150" s="408"/>
      <c r="D150" s="375"/>
      <c r="E150" s="125" t="s">
        <v>313</v>
      </c>
      <c r="F150" s="104" t="s">
        <v>230</v>
      </c>
      <c r="G150" s="381" t="s">
        <v>314</v>
      </c>
      <c r="H150" s="382"/>
      <c r="I150" s="382"/>
      <c r="J150" s="382"/>
      <c r="K150" s="382"/>
      <c r="L150" s="383"/>
      <c r="M150" s="105">
        <v>116378.4</v>
      </c>
      <c r="N150" s="284"/>
      <c r="O150" s="284"/>
      <c r="P150" s="285"/>
      <c r="Q150" s="144">
        <v>205358.06</v>
      </c>
      <c r="R150" s="106"/>
      <c r="S150" s="106"/>
      <c r="T150" s="107"/>
      <c r="U150" s="144">
        <v>205958.94</v>
      </c>
      <c r="V150" s="184"/>
      <c r="W150" s="184"/>
      <c r="X150" s="107"/>
      <c r="Y150" s="212">
        <f t="shared" si="109"/>
        <v>527695.39999999991</v>
      </c>
      <c r="Z150" s="144"/>
      <c r="AA150" s="106">
        <f>U150+Q150+M150</f>
        <v>527695.4</v>
      </c>
      <c r="AB150" s="278"/>
      <c r="AC150" s="278"/>
      <c r="AD150" s="290"/>
      <c r="AE150" s="212">
        <f t="shared" si="115"/>
        <v>527695.4</v>
      </c>
      <c r="AF150" s="108"/>
    </row>
    <row r="151" spans="2:32" ht="39" customHeight="1" thickBot="1" x14ac:dyDescent="0.3">
      <c r="B151" s="36"/>
      <c r="C151" s="408"/>
      <c r="D151" s="361" t="s">
        <v>315</v>
      </c>
      <c r="E151" s="77"/>
      <c r="F151" s="55" t="s">
        <v>235</v>
      </c>
      <c r="G151" s="56" t="s">
        <v>316</v>
      </c>
      <c r="H151" s="57" t="s">
        <v>38</v>
      </c>
      <c r="I151" s="78">
        <v>6</v>
      </c>
      <c r="J151" s="78">
        <v>6</v>
      </c>
      <c r="K151" s="78">
        <v>6</v>
      </c>
      <c r="L151" s="220">
        <v>6</v>
      </c>
      <c r="M151" s="61">
        <f>SUM(M152:M153)</f>
        <v>290662.25</v>
      </c>
      <c r="N151" s="189">
        <f>SUM(N152:N153)</f>
        <v>0</v>
      </c>
      <c r="O151" s="190">
        <f t="shared" ref="O151:P151" si="119">SUM(O152:O153)</f>
        <v>0</v>
      </c>
      <c r="P151" s="189">
        <f t="shared" si="119"/>
        <v>0</v>
      </c>
      <c r="Q151" s="208">
        <f>SUM(Q152:Q153)</f>
        <v>288476.82</v>
      </c>
      <c r="R151" s="62">
        <f>SUM(R152:R153)</f>
        <v>0</v>
      </c>
      <c r="S151" s="61">
        <f t="shared" ref="S151:T151" si="120">SUM(S152:S153)</f>
        <v>0</v>
      </c>
      <c r="T151" s="181">
        <f t="shared" si="120"/>
        <v>0</v>
      </c>
      <c r="U151" s="208">
        <f>SUM(U152:U153)</f>
        <v>288476.82</v>
      </c>
      <c r="V151" s="62">
        <f>SUM(V152:V153)</f>
        <v>0</v>
      </c>
      <c r="W151" s="61">
        <f t="shared" ref="W151:X151" si="121">SUM(W152:W153)</f>
        <v>0</v>
      </c>
      <c r="X151" s="62">
        <f t="shared" si="121"/>
        <v>0</v>
      </c>
      <c r="Y151" s="194">
        <f>SUM(M151:V151)</f>
        <v>867615.89000000013</v>
      </c>
      <c r="Z151" s="193"/>
      <c r="AA151" s="190">
        <f>AA152+AA153</f>
        <v>867615.89</v>
      </c>
      <c r="AB151" s="189">
        <f>SUM(AB152:AB153)</f>
        <v>0</v>
      </c>
      <c r="AC151" s="190">
        <f>SUM(AC152:AC153)</f>
        <v>0</v>
      </c>
      <c r="AD151" s="197">
        <f>SUM(AD152:AD153)</f>
        <v>0</v>
      </c>
      <c r="AE151" s="197">
        <f t="shared" si="115"/>
        <v>867615.89</v>
      </c>
      <c r="AF151" s="63" t="s">
        <v>1</v>
      </c>
    </row>
    <row r="152" spans="2:32" ht="25.5" x14ac:dyDescent="0.25">
      <c r="B152" s="36"/>
      <c r="C152" s="408"/>
      <c r="D152" s="362"/>
      <c r="E152" s="70" t="s">
        <v>317</v>
      </c>
      <c r="F152" s="39" t="s">
        <v>279</v>
      </c>
      <c r="G152" s="347" t="s">
        <v>110</v>
      </c>
      <c r="H152" s="348"/>
      <c r="I152" s="348"/>
      <c r="J152" s="348"/>
      <c r="K152" s="348"/>
      <c r="L152" s="349"/>
      <c r="M152" s="40">
        <v>242218.54166666669</v>
      </c>
      <c r="N152" s="281"/>
      <c r="O152" s="281"/>
      <c r="P152" s="286"/>
      <c r="Q152" s="140">
        <v>240397.35</v>
      </c>
      <c r="R152" s="41"/>
      <c r="S152" s="41"/>
      <c r="T152" s="42"/>
      <c r="U152" s="140">
        <v>240397.35</v>
      </c>
      <c r="V152" s="183"/>
      <c r="W152" s="183"/>
      <c r="X152" s="201"/>
      <c r="Y152" s="213">
        <f t="shared" si="109"/>
        <v>723013.2416666667</v>
      </c>
      <c r="Z152" s="140"/>
      <c r="AA152" s="41">
        <f>U152+Q152+M152</f>
        <v>723013.2416666667</v>
      </c>
      <c r="AB152" s="271"/>
      <c r="AC152" s="271"/>
      <c r="AD152" s="289"/>
      <c r="AE152" s="213">
        <f t="shared" si="115"/>
        <v>723013.2416666667</v>
      </c>
      <c r="AF152" s="43"/>
    </row>
    <row r="153" spans="2:32" ht="26.25" thickBot="1" x14ac:dyDescent="0.3">
      <c r="B153" s="36"/>
      <c r="C153" s="408"/>
      <c r="D153" s="375"/>
      <c r="E153" s="71" t="s">
        <v>318</v>
      </c>
      <c r="F153" s="51" t="s">
        <v>279</v>
      </c>
      <c r="G153" s="353" t="s">
        <v>112</v>
      </c>
      <c r="H153" s="354"/>
      <c r="I153" s="354"/>
      <c r="J153" s="354"/>
      <c r="K153" s="354"/>
      <c r="L153" s="355"/>
      <c r="M153" s="52">
        <v>48443.708333333328</v>
      </c>
      <c r="N153" s="282"/>
      <c r="O153" s="282"/>
      <c r="P153" s="287"/>
      <c r="Q153" s="142">
        <v>48079.47</v>
      </c>
      <c r="R153" s="53"/>
      <c r="S153" s="53"/>
      <c r="T153" s="205"/>
      <c r="U153" s="142">
        <v>48079.47</v>
      </c>
      <c r="V153" s="184"/>
      <c r="W153" s="184"/>
      <c r="X153" s="107"/>
      <c r="Y153" s="213">
        <f t="shared" si="109"/>
        <v>144602.64833333332</v>
      </c>
      <c r="Z153" s="142"/>
      <c r="AA153" s="53">
        <f>U153+Q153+M153</f>
        <v>144602.64833333332</v>
      </c>
      <c r="AB153" s="275"/>
      <c r="AC153" s="275"/>
      <c r="AD153" s="291"/>
      <c r="AE153" s="213">
        <f t="shared" si="115"/>
        <v>144602.64833333332</v>
      </c>
      <c r="AF153" s="54"/>
    </row>
    <row r="154" spans="2:32" ht="40.5" customHeight="1" thickBot="1" x14ac:dyDescent="0.3">
      <c r="B154" s="36"/>
      <c r="C154" s="408"/>
      <c r="D154" s="362" t="s">
        <v>319</v>
      </c>
      <c r="E154" s="77"/>
      <c r="F154" s="55" t="s">
        <v>320</v>
      </c>
      <c r="G154" s="56" t="s">
        <v>321</v>
      </c>
      <c r="H154" s="57" t="s">
        <v>38</v>
      </c>
      <c r="I154" s="78">
        <v>0</v>
      </c>
      <c r="J154" s="78">
        <v>1</v>
      </c>
      <c r="K154" s="78">
        <v>1</v>
      </c>
      <c r="L154" s="220">
        <v>1</v>
      </c>
      <c r="M154" s="61">
        <f>SUM(M155:M156)</f>
        <v>48443.71</v>
      </c>
      <c r="N154" s="189">
        <f>SUM(N155:N156)</f>
        <v>0</v>
      </c>
      <c r="O154" s="190">
        <f t="shared" ref="O154:P154" si="122">SUM(O155:O156)</f>
        <v>0</v>
      </c>
      <c r="P154" s="189">
        <f t="shared" si="122"/>
        <v>0</v>
      </c>
      <c r="Q154" s="208">
        <f>SUM(Q155:Q156)</f>
        <v>48079.47</v>
      </c>
      <c r="R154" s="62">
        <f>SUM(R155:R156)</f>
        <v>0</v>
      </c>
      <c r="S154" s="61">
        <f t="shared" ref="S154:T154" si="123">SUM(S155:S156)</f>
        <v>0</v>
      </c>
      <c r="T154" s="181">
        <f t="shared" si="123"/>
        <v>0</v>
      </c>
      <c r="U154" s="208">
        <f>SUM(U155:U156)</f>
        <v>48079.47</v>
      </c>
      <c r="V154" s="62">
        <f>SUM(V155:V156)</f>
        <v>0</v>
      </c>
      <c r="W154" s="61">
        <f t="shared" ref="W154:X154" si="124">SUM(W155:W156)</f>
        <v>0</v>
      </c>
      <c r="X154" s="62">
        <f t="shared" si="124"/>
        <v>0</v>
      </c>
      <c r="Y154" s="194">
        <f>SUM(M154:V154)</f>
        <v>144602.65</v>
      </c>
      <c r="Z154" s="193"/>
      <c r="AA154" s="190">
        <f>AA155+AA156</f>
        <v>144602.65</v>
      </c>
      <c r="AB154" s="189">
        <f>SUM(AB155:AB156)</f>
        <v>0</v>
      </c>
      <c r="AC154" s="190">
        <f>SUM(AC155:AC156)</f>
        <v>0</v>
      </c>
      <c r="AD154" s="197">
        <f>SUM(AD155:AD156)</f>
        <v>0</v>
      </c>
      <c r="AE154" s="197">
        <f t="shared" si="115"/>
        <v>144602.65</v>
      </c>
      <c r="AF154" s="63" t="s">
        <v>1</v>
      </c>
    </row>
    <row r="155" spans="2:32" ht="38.25" x14ac:dyDescent="0.25">
      <c r="B155" s="36"/>
      <c r="C155" s="408"/>
      <c r="D155" s="362"/>
      <c r="E155" s="70" t="s">
        <v>322</v>
      </c>
      <c r="F155" s="39" t="s">
        <v>323</v>
      </c>
      <c r="G155" s="347" t="s">
        <v>324</v>
      </c>
      <c r="H155" s="348"/>
      <c r="I155" s="348"/>
      <c r="J155" s="348"/>
      <c r="K155" s="348"/>
      <c r="L155" s="349"/>
      <c r="M155" s="40">
        <v>9688.7420000000002</v>
      </c>
      <c r="N155" s="140"/>
      <c r="O155" s="140"/>
      <c r="P155" s="213"/>
      <c r="Q155" s="140">
        <v>9615.8940000000002</v>
      </c>
      <c r="R155" s="41"/>
      <c r="S155" s="41"/>
      <c r="T155" s="42"/>
      <c r="U155" s="140">
        <v>9615.8940000000002</v>
      </c>
      <c r="V155" s="183"/>
      <c r="W155" s="183"/>
      <c r="X155" s="42"/>
      <c r="Y155" s="213">
        <f t="shared" si="109"/>
        <v>28920.53</v>
      </c>
      <c r="Z155" s="140"/>
      <c r="AA155" s="41">
        <f>U155+Q155+M155</f>
        <v>28920.53</v>
      </c>
      <c r="AB155" s="271"/>
      <c r="AC155" s="271"/>
      <c r="AD155" s="289"/>
      <c r="AE155" s="213">
        <f t="shared" si="115"/>
        <v>28920.53</v>
      </c>
      <c r="AF155" s="43"/>
    </row>
    <row r="156" spans="2:32" ht="51.75" thickBot="1" x14ac:dyDescent="0.3">
      <c r="B156" s="36"/>
      <c r="C156" s="408"/>
      <c r="D156" s="362"/>
      <c r="E156" s="71" t="s">
        <v>325</v>
      </c>
      <c r="F156" s="51" t="s">
        <v>326</v>
      </c>
      <c r="G156" s="353" t="s">
        <v>327</v>
      </c>
      <c r="H156" s="354"/>
      <c r="I156" s="354"/>
      <c r="J156" s="354"/>
      <c r="K156" s="354"/>
      <c r="L156" s="355"/>
      <c r="M156" s="52">
        <v>38754.968000000001</v>
      </c>
      <c r="N156" s="142"/>
      <c r="O156" s="142"/>
      <c r="P156" s="214"/>
      <c r="Q156" s="142">
        <v>38463.576000000001</v>
      </c>
      <c r="R156" s="53"/>
      <c r="S156" s="53"/>
      <c r="T156" s="147"/>
      <c r="U156" s="142">
        <v>38463.576000000001</v>
      </c>
      <c r="V156" s="184"/>
      <c r="W156" s="184"/>
      <c r="X156" s="107"/>
      <c r="Y156" s="213">
        <f t="shared" si="109"/>
        <v>115682.12</v>
      </c>
      <c r="Z156" s="142"/>
      <c r="AA156" s="53">
        <f>U156+Q156+M156</f>
        <v>115682.12</v>
      </c>
      <c r="AB156" s="53"/>
      <c r="AC156" s="53"/>
      <c r="AD156" s="218"/>
      <c r="AE156" s="219">
        <f t="shared" si="115"/>
        <v>115682.12</v>
      </c>
      <c r="AF156" s="54"/>
    </row>
    <row r="157" spans="2:32" ht="24" customHeight="1" x14ac:dyDescent="0.25">
      <c r="B157" s="36"/>
      <c r="C157" s="408"/>
      <c r="D157" s="361" t="s">
        <v>328</v>
      </c>
      <c r="E157" s="365"/>
      <c r="F157" s="367" t="s">
        <v>320</v>
      </c>
      <c r="G157" s="428" t="s">
        <v>329</v>
      </c>
      <c r="H157" s="431" t="s">
        <v>38</v>
      </c>
      <c r="I157" s="434">
        <v>0</v>
      </c>
      <c r="J157" s="434">
        <v>5</v>
      </c>
      <c r="K157" s="434">
        <v>5</v>
      </c>
      <c r="L157" s="437">
        <v>5</v>
      </c>
      <c r="M157" s="333">
        <f>SUM(M160:M165)</f>
        <v>145331.13</v>
      </c>
      <c r="N157" s="333">
        <f>SUM(N160:N165)</f>
        <v>0</v>
      </c>
      <c r="O157" s="333">
        <f t="shared" ref="O157:P157" si="125">SUM(O160:O165)</f>
        <v>0</v>
      </c>
      <c r="P157" s="333">
        <f t="shared" si="125"/>
        <v>0</v>
      </c>
      <c r="Q157" s="333">
        <f>SUM(Q160:Q165)</f>
        <v>144238.41</v>
      </c>
      <c r="R157" s="357">
        <f>SUM(R160:R165)</f>
        <v>0</v>
      </c>
      <c r="S157" s="357">
        <f t="shared" ref="S157:T157" si="126">SUM(S160:S165)</f>
        <v>0</v>
      </c>
      <c r="T157" s="357">
        <f t="shared" si="126"/>
        <v>0</v>
      </c>
      <c r="U157" s="333">
        <f>SUM(U160:U165)</f>
        <v>144238.41</v>
      </c>
      <c r="V157" s="336">
        <f>SUM(V160:V165)</f>
        <v>0</v>
      </c>
      <c r="W157" s="333">
        <f>SUM(W160:W165)</f>
        <v>0</v>
      </c>
      <c r="X157" s="338">
        <f>SUM(X160:X165)</f>
        <v>0</v>
      </c>
      <c r="Y157" s="369">
        <f>SUM(M157:U159)</f>
        <v>433807.95000000007</v>
      </c>
      <c r="Z157" s="372"/>
      <c r="AA157" s="333">
        <f>AA160+AA161+AA162+AA163+AA164+AA165</f>
        <v>433807.95000000007</v>
      </c>
      <c r="AB157" s="333">
        <f>SUM(AB160:AB165)</f>
        <v>0</v>
      </c>
      <c r="AC157" s="333">
        <f t="shared" ref="AC157:AD157" si="127">SUM(AC160:AC165)</f>
        <v>0</v>
      </c>
      <c r="AD157" s="333">
        <f t="shared" si="127"/>
        <v>0</v>
      </c>
      <c r="AE157" s="333">
        <f>SUM(AA157:AD159)</f>
        <v>433807.95000000007</v>
      </c>
      <c r="AF157" s="378" t="s">
        <v>1</v>
      </c>
    </row>
    <row r="158" spans="2:32" ht="7.5" customHeight="1" x14ac:dyDescent="0.25">
      <c r="B158" s="36"/>
      <c r="C158" s="408"/>
      <c r="D158" s="362"/>
      <c r="E158" s="376"/>
      <c r="F158" s="377"/>
      <c r="G158" s="443"/>
      <c r="H158" s="444"/>
      <c r="I158" s="445"/>
      <c r="J158" s="445"/>
      <c r="K158" s="445"/>
      <c r="L158" s="446"/>
      <c r="M158" s="334"/>
      <c r="N158" s="334"/>
      <c r="O158" s="334"/>
      <c r="P158" s="334"/>
      <c r="Q158" s="334"/>
      <c r="R158" s="358"/>
      <c r="S158" s="358"/>
      <c r="T158" s="358"/>
      <c r="U158" s="334"/>
      <c r="V158" s="360"/>
      <c r="W158" s="334"/>
      <c r="X158" s="356"/>
      <c r="Y158" s="370"/>
      <c r="Z158" s="373"/>
      <c r="AA158" s="334"/>
      <c r="AB158" s="334"/>
      <c r="AC158" s="334"/>
      <c r="AD158" s="334"/>
      <c r="AE158" s="334"/>
      <c r="AF158" s="379"/>
    </row>
    <row r="159" spans="2:32" ht="30" customHeight="1" thickBot="1" x14ac:dyDescent="0.3">
      <c r="B159" s="36"/>
      <c r="C159" s="408"/>
      <c r="D159" s="362"/>
      <c r="E159" s="366"/>
      <c r="F159" s="368"/>
      <c r="G159" s="87" t="s">
        <v>330</v>
      </c>
      <c r="H159" s="88" t="s">
        <v>38</v>
      </c>
      <c r="I159" s="238">
        <v>0</v>
      </c>
      <c r="J159" s="111">
        <v>1</v>
      </c>
      <c r="K159" s="238">
        <v>1</v>
      </c>
      <c r="L159" s="221">
        <v>1</v>
      </c>
      <c r="M159" s="335"/>
      <c r="N159" s="335"/>
      <c r="O159" s="335"/>
      <c r="P159" s="335"/>
      <c r="Q159" s="335"/>
      <c r="R159" s="359"/>
      <c r="S159" s="359"/>
      <c r="T159" s="359"/>
      <c r="U159" s="335"/>
      <c r="V159" s="337"/>
      <c r="W159" s="335"/>
      <c r="X159" s="339"/>
      <c r="Y159" s="371"/>
      <c r="Z159" s="374"/>
      <c r="AA159" s="335"/>
      <c r="AB159" s="335"/>
      <c r="AC159" s="335"/>
      <c r="AD159" s="335"/>
      <c r="AE159" s="335"/>
      <c r="AF159" s="380"/>
    </row>
    <row r="160" spans="2:32" ht="38.25" x14ac:dyDescent="0.25">
      <c r="B160" s="36"/>
      <c r="C160" s="408"/>
      <c r="D160" s="362"/>
      <c r="E160" s="70" t="s">
        <v>331</v>
      </c>
      <c r="F160" s="39" t="s">
        <v>334</v>
      </c>
      <c r="G160" s="347" t="s">
        <v>332</v>
      </c>
      <c r="H160" s="348"/>
      <c r="I160" s="348"/>
      <c r="J160" s="348"/>
      <c r="K160" s="348"/>
      <c r="L160" s="349"/>
      <c r="M160" s="40">
        <v>21799.6695</v>
      </c>
      <c r="N160" s="140"/>
      <c r="O160" s="140"/>
      <c r="P160" s="201"/>
      <c r="Q160" s="140">
        <v>21635.761500000001</v>
      </c>
      <c r="R160" s="41"/>
      <c r="S160" s="41"/>
      <c r="T160" s="201"/>
      <c r="U160" s="140">
        <v>21635.761500000001</v>
      </c>
      <c r="V160" s="183"/>
      <c r="W160" s="183"/>
      <c r="X160" s="42"/>
      <c r="Y160" s="213">
        <f>SUM(M160:U160)</f>
        <v>65071.192499999997</v>
      </c>
      <c r="Z160" s="140"/>
      <c r="AA160" s="41">
        <f>$U160+$Q160+$M160</f>
        <v>65071.192500000005</v>
      </c>
      <c r="AB160" s="41"/>
      <c r="AC160" s="41"/>
      <c r="AD160" s="201"/>
      <c r="AE160" s="213">
        <f>SUM(AA160:AD160)</f>
        <v>65071.192500000005</v>
      </c>
      <c r="AF160" s="43"/>
    </row>
    <row r="161" spans="2:32" ht="38.25" x14ac:dyDescent="0.25">
      <c r="B161" s="36"/>
      <c r="C161" s="408"/>
      <c r="D161" s="362"/>
      <c r="E161" s="65" t="s">
        <v>333</v>
      </c>
      <c r="F161" s="45" t="s">
        <v>334</v>
      </c>
      <c r="G161" s="350" t="s">
        <v>335</v>
      </c>
      <c r="H161" s="351"/>
      <c r="I161" s="351"/>
      <c r="J161" s="351"/>
      <c r="K161" s="351"/>
      <c r="L161" s="352"/>
      <c r="M161" s="46">
        <v>12110.9275</v>
      </c>
      <c r="N161" s="141"/>
      <c r="O161" s="141"/>
      <c r="P161" s="202"/>
      <c r="Q161" s="141">
        <v>12019.8675</v>
      </c>
      <c r="R161" s="47"/>
      <c r="S161" s="47"/>
      <c r="T161" s="202"/>
      <c r="U161" s="141">
        <v>12019.8675</v>
      </c>
      <c r="V161" s="183"/>
      <c r="W161" s="183"/>
      <c r="X161" s="42"/>
      <c r="Y161" s="213">
        <f t="shared" ref="Y161:Y165" si="128">SUM(M161:U161)</f>
        <v>36150.662499999999</v>
      </c>
      <c r="Z161" s="141"/>
      <c r="AA161" s="41">
        <f t="shared" ref="AA161:AA165" si="129">$U161+$Q161+$M161</f>
        <v>36150.662499999999</v>
      </c>
      <c r="AB161" s="47"/>
      <c r="AC161" s="47"/>
      <c r="AD161" s="202"/>
      <c r="AE161" s="213">
        <f t="shared" ref="AE161:AE165" si="130">SUM(AA161:AD161)</f>
        <v>36150.662499999999</v>
      </c>
      <c r="AF161" s="48"/>
    </row>
    <row r="162" spans="2:32" ht="38.25" x14ac:dyDescent="0.25">
      <c r="B162" s="36"/>
      <c r="C162" s="408"/>
      <c r="D162" s="362"/>
      <c r="E162" s="65" t="s">
        <v>336</v>
      </c>
      <c r="F162" s="45" t="s">
        <v>337</v>
      </c>
      <c r="G162" s="350" t="s">
        <v>338</v>
      </c>
      <c r="H162" s="351"/>
      <c r="I162" s="351"/>
      <c r="J162" s="351"/>
      <c r="K162" s="351"/>
      <c r="L162" s="352"/>
      <c r="M162" s="46">
        <v>38754.968000000001</v>
      </c>
      <c r="N162" s="141"/>
      <c r="O162" s="141"/>
      <c r="P162" s="202"/>
      <c r="Q162" s="141">
        <v>38463.576000000001</v>
      </c>
      <c r="R162" s="47"/>
      <c r="S162" s="47"/>
      <c r="T162" s="202"/>
      <c r="U162" s="141">
        <v>38463.576000000001</v>
      </c>
      <c r="V162" s="183"/>
      <c r="W162" s="183"/>
      <c r="X162" s="202"/>
      <c r="Y162" s="213">
        <f t="shared" si="128"/>
        <v>115682.12</v>
      </c>
      <c r="Z162" s="141"/>
      <c r="AA162" s="41">
        <f t="shared" si="129"/>
        <v>115682.12</v>
      </c>
      <c r="AB162" s="47"/>
      <c r="AC162" s="47"/>
      <c r="AD162" s="202"/>
      <c r="AE162" s="213">
        <f t="shared" si="130"/>
        <v>115682.12</v>
      </c>
      <c r="AF162" s="48"/>
    </row>
    <row r="163" spans="2:32" ht="38.25" x14ac:dyDescent="0.25">
      <c r="B163" s="36"/>
      <c r="C163" s="408"/>
      <c r="D163" s="362"/>
      <c r="E163" s="65" t="s">
        <v>339</v>
      </c>
      <c r="F163" s="45" t="s">
        <v>340</v>
      </c>
      <c r="G163" s="350" t="s">
        <v>341</v>
      </c>
      <c r="H163" s="351"/>
      <c r="I163" s="351"/>
      <c r="J163" s="351"/>
      <c r="K163" s="351"/>
      <c r="L163" s="352"/>
      <c r="M163" s="46">
        <v>16955.298499999997</v>
      </c>
      <c r="N163" s="141"/>
      <c r="O163" s="141"/>
      <c r="P163" s="202"/>
      <c r="Q163" s="141">
        <v>16827.8145</v>
      </c>
      <c r="R163" s="47"/>
      <c r="S163" s="47"/>
      <c r="T163" s="202"/>
      <c r="U163" s="141">
        <v>16827.8145</v>
      </c>
      <c r="V163" s="183"/>
      <c r="W163" s="183"/>
      <c r="X163" s="42"/>
      <c r="Y163" s="213">
        <f t="shared" si="128"/>
        <v>50610.927499999998</v>
      </c>
      <c r="Z163" s="141"/>
      <c r="AA163" s="41">
        <f t="shared" si="129"/>
        <v>50610.927499999998</v>
      </c>
      <c r="AB163" s="47"/>
      <c r="AC163" s="47"/>
      <c r="AD163" s="202"/>
      <c r="AE163" s="213">
        <f t="shared" si="130"/>
        <v>50610.927499999998</v>
      </c>
      <c r="AF163" s="48"/>
    </row>
    <row r="164" spans="2:32" ht="38.25" customHeight="1" x14ac:dyDescent="0.25">
      <c r="B164" s="36"/>
      <c r="C164" s="408"/>
      <c r="D164" s="362"/>
      <c r="E164" s="65" t="s">
        <v>342</v>
      </c>
      <c r="F164" s="45" t="s">
        <v>337</v>
      </c>
      <c r="G164" s="350" t="s">
        <v>343</v>
      </c>
      <c r="H164" s="351"/>
      <c r="I164" s="351"/>
      <c r="J164" s="351"/>
      <c r="K164" s="351"/>
      <c r="L164" s="352"/>
      <c r="M164" s="46">
        <v>24221.855</v>
      </c>
      <c r="N164" s="141"/>
      <c r="O164" s="141"/>
      <c r="P164" s="202"/>
      <c r="Q164" s="141">
        <v>24039.735000000001</v>
      </c>
      <c r="R164" s="47"/>
      <c r="S164" s="47"/>
      <c r="T164" s="202"/>
      <c r="U164" s="141">
        <v>24039.735000000001</v>
      </c>
      <c r="V164" s="183"/>
      <c r="W164" s="183"/>
      <c r="X164" s="42"/>
      <c r="Y164" s="213">
        <f t="shared" si="128"/>
        <v>72301.324999999997</v>
      </c>
      <c r="Z164" s="141"/>
      <c r="AA164" s="41">
        <f t="shared" si="129"/>
        <v>72301.324999999997</v>
      </c>
      <c r="AB164" s="47"/>
      <c r="AC164" s="47"/>
      <c r="AD164" s="202"/>
      <c r="AE164" s="213">
        <f t="shared" si="130"/>
        <v>72301.324999999997</v>
      </c>
      <c r="AF164" s="48"/>
    </row>
    <row r="165" spans="2:32" ht="39" thickBot="1" x14ac:dyDescent="0.3">
      <c r="B165" s="36"/>
      <c r="C165" s="408"/>
      <c r="D165" s="375"/>
      <c r="E165" s="66" t="s">
        <v>344</v>
      </c>
      <c r="F165" s="51" t="s">
        <v>345</v>
      </c>
      <c r="G165" s="353" t="s">
        <v>346</v>
      </c>
      <c r="H165" s="354"/>
      <c r="I165" s="354"/>
      <c r="J165" s="354"/>
      <c r="K165" s="354"/>
      <c r="L165" s="355"/>
      <c r="M165" s="52">
        <v>31488.411500000002</v>
      </c>
      <c r="N165" s="142"/>
      <c r="O165" s="142"/>
      <c r="P165" s="147"/>
      <c r="Q165" s="142">
        <v>31251.655500000001</v>
      </c>
      <c r="R165" s="53"/>
      <c r="S165" s="53"/>
      <c r="T165" s="147"/>
      <c r="U165" s="142">
        <v>31251.655500000001</v>
      </c>
      <c r="V165" s="184"/>
      <c r="W165" s="184"/>
      <c r="X165" s="107"/>
      <c r="Y165" s="213">
        <f t="shared" si="128"/>
        <v>93991.722500000003</v>
      </c>
      <c r="Z165" s="142"/>
      <c r="AA165" s="41">
        <f t="shared" si="129"/>
        <v>93991.722500000003</v>
      </c>
      <c r="AB165" s="53"/>
      <c r="AC165" s="53"/>
      <c r="AD165" s="147"/>
      <c r="AE165" s="213">
        <f t="shared" si="130"/>
        <v>93991.722500000003</v>
      </c>
      <c r="AF165" s="54"/>
    </row>
    <row r="166" spans="2:32" ht="21.75" customHeight="1" x14ac:dyDescent="0.25">
      <c r="B166" s="36"/>
      <c r="C166" s="408"/>
      <c r="D166" s="361" t="s">
        <v>347</v>
      </c>
      <c r="E166" s="365"/>
      <c r="F166" s="367" t="s">
        <v>320</v>
      </c>
      <c r="G166" s="428" t="s">
        <v>348</v>
      </c>
      <c r="H166" s="431" t="s">
        <v>38</v>
      </c>
      <c r="I166" s="434">
        <v>0</v>
      </c>
      <c r="J166" s="434">
        <v>1</v>
      </c>
      <c r="K166" s="434">
        <v>1</v>
      </c>
      <c r="L166" s="437">
        <v>1</v>
      </c>
      <c r="M166" s="333">
        <f>SUM(M169:M171)</f>
        <v>96887.42</v>
      </c>
      <c r="N166" s="333">
        <f>SUM(N169:N171)</f>
        <v>0</v>
      </c>
      <c r="O166" s="333">
        <f t="shared" ref="O166:P166" si="131">SUM(O169:O171)</f>
        <v>0</v>
      </c>
      <c r="P166" s="333">
        <f t="shared" si="131"/>
        <v>0</v>
      </c>
      <c r="Q166" s="333">
        <f>SUM(Q169:Q171)</f>
        <v>96158.94</v>
      </c>
      <c r="R166" s="357">
        <f>SUM(R169:R171)</f>
        <v>0</v>
      </c>
      <c r="S166" s="357">
        <f t="shared" ref="S166:T166" si="132">SUM(S169:S171)</f>
        <v>0</v>
      </c>
      <c r="T166" s="357">
        <f t="shared" si="132"/>
        <v>0</v>
      </c>
      <c r="U166" s="333">
        <f>SUM(U169:U171)</f>
        <v>96158.94</v>
      </c>
      <c r="V166" s="336">
        <f>SUM(V169:V171)</f>
        <v>0</v>
      </c>
      <c r="W166" s="333">
        <f>SUM(W169:W171)</f>
        <v>0</v>
      </c>
      <c r="X166" s="338">
        <f>SUM(X169:X171)</f>
        <v>0</v>
      </c>
      <c r="Y166" s="369">
        <f>SUM(M166:U168)</f>
        <v>289205.3</v>
      </c>
      <c r="Z166" s="372"/>
      <c r="AA166" s="333">
        <f>AA169+AA170+AA171</f>
        <v>289205.3</v>
      </c>
      <c r="AB166" s="333">
        <f>SUM(AB169:AB171)</f>
        <v>0</v>
      </c>
      <c r="AC166" s="333">
        <f>SUM(AC169:AC171)</f>
        <v>0</v>
      </c>
      <c r="AD166" s="338">
        <f>SUM(AD169:AD171)</f>
        <v>0</v>
      </c>
      <c r="AE166" s="338">
        <f>SUM(AA166:AD168)</f>
        <v>289205.3</v>
      </c>
      <c r="AF166" s="344" t="s">
        <v>1</v>
      </c>
    </row>
    <row r="167" spans="2:32" ht="15.75" customHeight="1" x14ac:dyDescent="0.25">
      <c r="B167" s="36"/>
      <c r="C167" s="408"/>
      <c r="D167" s="362"/>
      <c r="E167" s="376"/>
      <c r="F167" s="377"/>
      <c r="G167" s="429"/>
      <c r="H167" s="432"/>
      <c r="I167" s="435"/>
      <c r="J167" s="435"/>
      <c r="K167" s="435"/>
      <c r="L167" s="438"/>
      <c r="M167" s="334"/>
      <c r="N167" s="334"/>
      <c r="O167" s="334"/>
      <c r="P167" s="334"/>
      <c r="Q167" s="334"/>
      <c r="R167" s="358"/>
      <c r="S167" s="358"/>
      <c r="T167" s="358"/>
      <c r="U167" s="334"/>
      <c r="V167" s="360"/>
      <c r="W167" s="334"/>
      <c r="X167" s="356"/>
      <c r="Y167" s="370"/>
      <c r="Z167" s="373"/>
      <c r="AA167" s="334"/>
      <c r="AB167" s="334"/>
      <c r="AC167" s="334"/>
      <c r="AD167" s="356"/>
      <c r="AE167" s="356"/>
      <c r="AF167" s="345"/>
    </row>
    <row r="168" spans="2:32" ht="6" customHeight="1" thickBot="1" x14ac:dyDescent="0.3">
      <c r="B168" s="36"/>
      <c r="C168" s="408"/>
      <c r="D168" s="362"/>
      <c r="E168" s="366"/>
      <c r="F168" s="368"/>
      <c r="G168" s="430"/>
      <c r="H168" s="433"/>
      <c r="I168" s="436"/>
      <c r="J168" s="436"/>
      <c r="K168" s="436"/>
      <c r="L168" s="439"/>
      <c r="M168" s="335"/>
      <c r="N168" s="335"/>
      <c r="O168" s="335"/>
      <c r="P168" s="335"/>
      <c r="Q168" s="335"/>
      <c r="R168" s="359"/>
      <c r="S168" s="359"/>
      <c r="T168" s="359"/>
      <c r="U168" s="335"/>
      <c r="V168" s="337"/>
      <c r="W168" s="335"/>
      <c r="X168" s="339"/>
      <c r="Y168" s="371"/>
      <c r="Z168" s="374"/>
      <c r="AA168" s="335"/>
      <c r="AB168" s="335"/>
      <c r="AC168" s="335"/>
      <c r="AD168" s="339"/>
      <c r="AE168" s="339"/>
      <c r="AF168" s="346"/>
    </row>
    <row r="169" spans="2:32" ht="25.5" x14ac:dyDescent="0.25">
      <c r="B169" s="36"/>
      <c r="C169" s="408"/>
      <c r="D169" s="362"/>
      <c r="E169" s="70" t="s">
        <v>349</v>
      </c>
      <c r="F169" s="39" t="s">
        <v>320</v>
      </c>
      <c r="G169" s="347" t="s">
        <v>350</v>
      </c>
      <c r="H169" s="348"/>
      <c r="I169" s="348"/>
      <c r="J169" s="348"/>
      <c r="K169" s="348"/>
      <c r="L169" s="349"/>
      <c r="M169" s="40">
        <v>24221.855</v>
      </c>
      <c r="N169" s="140"/>
      <c r="O169" s="140"/>
      <c r="P169" s="201"/>
      <c r="Q169" s="140">
        <v>24039.735000000001</v>
      </c>
      <c r="R169" s="41"/>
      <c r="S169" s="41"/>
      <c r="T169" s="201"/>
      <c r="U169" s="140">
        <v>24039.735000000001</v>
      </c>
      <c r="V169" s="183"/>
      <c r="W169" s="183"/>
      <c r="X169" s="42"/>
      <c r="Y169" s="213">
        <f>SUM(M169:U169)</f>
        <v>72301.324999999997</v>
      </c>
      <c r="Z169" s="140"/>
      <c r="AA169" s="41">
        <f>U169+Q169+M169</f>
        <v>72301.324999999997</v>
      </c>
      <c r="AB169" s="41"/>
      <c r="AC169" s="41"/>
      <c r="AD169" s="201"/>
      <c r="AE169" s="213">
        <f>SUM(AA169:AD169)</f>
        <v>72301.324999999997</v>
      </c>
      <c r="AF169" s="43"/>
    </row>
    <row r="170" spans="2:32" ht="25.5" x14ac:dyDescent="0.25">
      <c r="B170" s="36"/>
      <c r="C170" s="408"/>
      <c r="D170" s="362"/>
      <c r="E170" s="65" t="s">
        <v>351</v>
      </c>
      <c r="F170" s="45" t="s">
        <v>320</v>
      </c>
      <c r="G170" s="350" t="s">
        <v>352</v>
      </c>
      <c r="H170" s="351"/>
      <c r="I170" s="351"/>
      <c r="J170" s="351"/>
      <c r="K170" s="351"/>
      <c r="L170" s="352"/>
      <c r="M170" s="46">
        <v>29066.225999999999</v>
      </c>
      <c r="N170" s="141"/>
      <c r="O170" s="141"/>
      <c r="P170" s="202"/>
      <c r="Q170" s="141">
        <v>28847.682000000001</v>
      </c>
      <c r="R170" s="47"/>
      <c r="S170" s="47"/>
      <c r="T170" s="202"/>
      <c r="U170" s="141">
        <v>28847.682000000001</v>
      </c>
      <c r="V170" s="183"/>
      <c r="W170" s="183"/>
      <c r="X170" s="42"/>
      <c r="Y170" s="213">
        <f t="shared" ref="Y170:Y171" si="133">SUM(M170:U170)</f>
        <v>86761.59</v>
      </c>
      <c r="Z170" s="141"/>
      <c r="AA170" s="47">
        <f>U170+Q170+M170</f>
        <v>86761.59</v>
      </c>
      <c r="AB170" s="47"/>
      <c r="AC170" s="47"/>
      <c r="AD170" s="202"/>
      <c r="AE170" s="213">
        <f t="shared" ref="AE170:AE171" si="134">SUM(AA170:AD170)</f>
        <v>86761.59</v>
      </c>
      <c r="AF170" s="48"/>
    </row>
    <row r="171" spans="2:32" ht="26.25" thickBot="1" x14ac:dyDescent="0.3">
      <c r="B171" s="36"/>
      <c r="C171" s="408"/>
      <c r="D171" s="375"/>
      <c r="E171" s="66" t="s">
        <v>353</v>
      </c>
      <c r="F171" s="51" t="s">
        <v>320</v>
      </c>
      <c r="G171" s="353" t="s">
        <v>354</v>
      </c>
      <c r="H171" s="354"/>
      <c r="I171" s="354"/>
      <c r="J171" s="354"/>
      <c r="K171" s="354"/>
      <c r="L171" s="355"/>
      <c r="M171" s="52">
        <v>43599.339</v>
      </c>
      <c r="N171" s="142"/>
      <c r="O171" s="142"/>
      <c r="P171" s="147"/>
      <c r="Q171" s="142">
        <v>43271.523000000001</v>
      </c>
      <c r="R171" s="53"/>
      <c r="S171" s="53"/>
      <c r="T171" s="147"/>
      <c r="U171" s="142">
        <v>43271.523000000001</v>
      </c>
      <c r="V171" s="184"/>
      <c r="W171" s="184"/>
      <c r="X171" s="117"/>
      <c r="Y171" s="213">
        <f t="shared" si="133"/>
        <v>130142.38499999999</v>
      </c>
      <c r="Z171" s="142"/>
      <c r="AA171" s="53">
        <f>U171+Q171+M171</f>
        <v>130142.38500000001</v>
      </c>
      <c r="AB171" s="53"/>
      <c r="AC171" s="53"/>
      <c r="AD171" s="147"/>
      <c r="AE171" s="213">
        <f t="shared" si="134"/>
        <v>130142.38500000001</v>
      </c>
      <c r="AF171" s="54"/>
    </row>
    <row r="172" spans="2:32" ht="24" customHeight="1" x14ac:dyDescent="0.25">
      <c r="B172" s="36"/>
      <c r="C172" s="408"/>
      <c r="D172" s="361" t="s">
        <v>355</v>
      </c>
      <c r="E172" s="365"/>
      <c r="F172" s="367" t="s">
        <v>320</v>
      </c>
      <c r="G172" s="84" t="s">
        <v>356</v>
      </c>
      <c r="H172" s="85" t="s">
        <v>38</v>
      </c>
      <c r="I172" s="224">
        <v>0</v>
      </c>
      <c r="J172" s="110">
        <v>1</v>
      </c>
      <c r="K172" s="224">
        <v>1</v>
      </c>
      <c r="L172" s="236">
        <v>1</v>
      </c>
      <c r="M172" s="333">
        <f>SUM(M174:M175)</f>
        <v>48443.709999999992</v>
      </c>
      <c r="N172" s="333">
        <f>SUM(N174:N175)</f>
        <v>0</v>
      </c>
      <c r="O172" s="333">
        <f t="shared" ref="O172:P172" si="135">SUM(O174:O175)</f>
        <v>0</v>
      </c>
      <c r="P172" s="333">
        <f t="shared" si="135"/>
        <v>0</v>
      </c>
      <c r="Q172" s="333">
        <f>SUM(Q174:Q175)</f>
        <v>48079.47</v>
      </c>
      <c r="R172" s="357">
        <f>SUM(R174:R175)</f>
        <v>0</v>
      </c>
      <c r="S172" s="357">
        <f t="shared" ref="S172:T172" si="136">SUM(S174:S175)</f>
        <v>0</v>
      </c>
      <c r="T172" s="357">
        <f t="shared" si="136"/>
        <v>0</v>
      </c>
      <c r="U172" s="333">
        <f>SUM(U174:U175)</f>
        <v>48079.47</v>
      </c>
      <c r="V172" s="336">
        <f>SUM(V174:V175)</f>
        <v>0</v>
      </c>
      <c r="W172" s="333">
        <f>SUM(W174:W175)</f>
        <v>0</v>
      </c>
      <c r="X172" s="338">
        <f>SUM(X174:X175)</f>
        <v>0</v>
      </c>
      <c r="Y172" s="369">
        <f>SUM(M172:U173)</f>
        <v>144602.65</v>
      </c>
      <c r="Z172" s="372"/>
      <c r="AA172" s="333">
        <f>AA174+AA175</f>
        <v>144602.65</v>
      </c>
      <c r="AB172" s="333">
        <f>SUM(AB174:AB175)</f>
        <v>0</v>
      </c>
      <c r="AC172" s="333">
        <f t="shared" ref="AC172:AD172" si="137">SUM(AC174:AC175)</f>
        <v>0</v>
      </c>
      <c r="AD172" s="333">
        <f t="shared" si="137"/>
        <v>0</v>
      </c>
      <c r="AE172" s="333">
        <f>SUM(AA172:AD173)</f>
        <v>144602.65</v>
      </c>
      <c r="AF172" s="344" t="s">
        <v>1</v>
      </c>
    </row>
    <row r="173" spans="2:32" ht="15.75" customHeight="1" thickBot="1" x14ac:dyDescent="0.3">
      <c r="B173" s="36"/>
      <c r="C173" s="408"/>
      <c r="D173" s="362"/>
      <c r="E173" s="366"/>
      <c r="F173" s="368"/>
      <c r="G173" s="94" t="s">
        <v>357</v>
      </c>
      <c r="H173" s="34" t="s">
        <v>38</v>
      </c>
      <c r="I173" s="238">
        <v>0</v>
      </c>
      <c r="J173" s="111">
        <v>1</v>
      </c>
      <c r="K173" s="238">
        <v>1</v>
      </c>
      <c r="L173" s="221">
        <v>1</v>
      </c>
      <c r="M173" s="335"/>
      <c r="N173" s="335"/>
      <c r="O173" s="335"/>
      <c r="P173" s="335"/>
      <c r="Q173" s="335"/>
      <c r="R173" s="359"/>
      <c r="S173" s="359"/>
      <c r="T173" s="359"/>
      <c r="U173" s="335"/>
      <c r="V173" s="337"/>
      <c r="W173" s="335"/>
      <c r="X173" s="339"/>
      <c r="Y173" s="371"/>
      <c r="Z173" s="374"/>
      <c r="AA173" s="335"/>
      <c r="AB173" s="335"/>
      <c r="AC173" s="335"/>
      <c r="AD173" s="335"/>
      <c r="AE173" s="335"/>
      <c r="AF173" s="346"/>
    </row>
    <row r="174" spans="2:32" ht="25.5" x14ac:dyDescent="0.25">
      <c r="B174" s="36"/>
      <c r="C174" s="408"/>
      <c r="D174" s="363"/>
      <c r="E174" s="126" t="s">
        <v>358</v>
      </c>
      <c r="F174" s="39" t="s">
        <v>320</v>
      </c>
      <c r="G174" s="347" t="s">
        <v>359</v>
      </c>
      <c r="H174" s="348"/>
      <c r="I174" s="348"/>
      <c r="J174" s="348"/>
      <c r="K174" s="348"/>
      <c r="L174" s="349"/>
      <c r="M174" s="40">
        <v>14533.112999999999</v>
      </c>
      <c r="N174" s="140"/>
      <c r="O174" s="140"/>
      <c r="P174" s="201"/>
      <c r="Q174" s="140">
        <v>14423.841</v>
      </c>
      <c r="R174" s="41"/>
      <c r="S174" s="41"/>
      <c r="T174" s="201"/>
      <c r="U174" s="140">
        <v>14423.841</v>
      </c>
      <c r="V174" s="183"/>
      <c r="W174" s="183"/>
      <c r="X174" s="42"/>
      <c r="Y174" s="213">
        <f>SUM(M174:U174)</f>
        <v>43380.794999999998</v>
      </c>
      <c r="Z174" s="140"/>
      <c r="AA174" s="41">
        <f>U174+Q174+M174</f>
        <v>43380.794999999998</v>
      </c>
      <c r="AB174" s="41"/>
      <c r="AC174" s="41"/>
      <c r="AD174" s="201"/>
      <c r="AE174" s="213">
        <f>SUM(AA174:AD174)</f>
        <v>43380.794999999998</v>
      </c>
      <c r="AF174" s="43"/>
    </row>
    <row r="175" spans="2:32" ht="26.25" customHeight="1" thickBot="1" x14ac:dyDescent="0.3">
      <c r="B175" s="127"/>
      <c r="C175" s="409"/>
      <c r="D175" s="364"/>
      <c r="E175" s="128" t="s">
        <v>360</v>
      </c>
      <c r="F175" s="129" t="s">
        <v>320</v>
      </c>
      <c r="G175" s="353" t="s">
        <v>361</v>
      </c>
      <c r="H175" s="354"/>
      <c r="I175" s="354"/>
      <c r="J175" s="354"/>
      <c r="K175" s="354"/>
      <c r="L175" s="355"/>
      <c r="M175" s="130">
        <v>33910.596999999994</v>
      </c>
      <c r="N175" s="146"/>
      <c r="O175" s="146"/>
      <c r="P175" s="147"/>
      <c r="Q175" s="146">
        <v>33655.629000000001</v>
      </c>
      <c r="R175" s="131"/>
      <c r="S175" s="131"/>
      <c r="T175" s="147"/>
      <c r="U175" s="146">
        <v>33655.629000000001</v>
      </c>
      <c r="V175" s="195"/>
      <c r="W175" s="195"/>
      <c r="X175" s="147"/>
      <c r="Y175" s="214">
        <f>SUM(M175:U175)</f>
        <v>101221.855</v>
      </c>
      <c r="Z175" s="146"/>
      <c r="AA175" s="131">
        <f>U175+Q175+M175</f>
        <v>101221.855</v>
      </c>
      <c r="AB175" s="131"/>
      <c r="AC175" s="131"/>
      <c r="AD175" s="147"/>
      <c r="AE175" s="214">
        <f>SUM(AA175:AD175)</f>
        <v>101221.855</v>
      </c>
      <c r="AF175" s="132"/>
    </row>
    <row r="176" spans="2:32" x14ac:dyDescent="0.25">
      <c r="B176" s="133"/>
      <c r="C176" s="134"/>
      <c r="D176" s="135"/>
      <c r="E176" s="136"/>
      <c r="F176" s="137"/>
      <c r="G176" s="138"/>
      <c r="H176" s="138"/>
      <c r="I176" s="138"/>
      <c r="J176" s="138"/>
      <c r="K176" s="138"/>
      <c r="L176" s="137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</row>
    <row r="177" spans="2:32" x14ac:dyDescent="0.25">
      <c r="B177" s="133"/>
      <c r="C177" s="135"/>
      <c r="D177" s="135"/>
      <c r="E177" s="139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</row>
    <row r="178" spans="2:32" x14ac:dyDescent="0.25">
      <c r="B178" s="133"/>
      <c r="E178" s="133"/>
      <c r="F178" s="133"/>
      <c r="L178" s="133"/>
    </row>
    <row r="179" spans="2:32" x14ac:dyDescent="0.25">
      <c r="B179" s="133"/>
      <c r="E179" s="133"/>
      <c r="F179" s="133"/>
      <c r="L179" s="133"/>
    </row>
    <row r="180" spans="2:32" x14ac:dyDescent="0.25">
      <c r="B180" s="133"/>
      <c r="E180" s="133"/>
      <c r="F180" s="133"/>
      <c r="L180" s="133"/>
    </row>
    <row r="181" spans="2:32" x14ac:dyDescent="0.25">
      <c r="B181" s="133"/>
      <c r="E181" s="133"/>
      <c r="F181" s="133"/>
      <c r="L181" s="133"/>
    </row>
    <row r="182" spans="2:32" x14ac:dyDescent="0.25">
      <c r="B182" s="133"/>
      <c r="E182" s="133"/>
      <c r="F182" s="133"/>
      <c r="L182" s="133"/>
    </row>
    <row r="183" spans="2:32" x14ac:dyDescent="0.25">
      <c r="B183" s="133"/>
      <c r="E183" s="133"/>
      <c r="F183" s="133"/>
      <c r="L183" s="133"/>
    </row>
    <row r="184" spans="2:32" x14ac:dyDescent="0.25">
      <c r="B184" s="133"/>
      <c r="E184" s="133"/>
      <c r="F184" s="133"/>
      <c r="L184" s="133"/>
    </row>
    <row r="185" spans="2:32" x14ac:dyDescent="0.25">
      <c r="B185" s="133"/>
      <c r="E185" s="133"/>
      <c r="F185" s="133"/>
      <c r="L185" s="133"/>
    </row>
    <row r="186" spans="2:32" x14ac:dyDescent="0.25">
      <c r="B186" s="133"/>
      <c r="E186" s="133"/>
      <c r="F186" s="133"/>
      <c r="L186" s="133"/>
    </row>
    <row r="187" spans="2:32" x14ac:dyDescent="0.25">
      <c r="B187" s="133"/>
      <c r="E187" s="133"/>
      <c r="F187" s="133"/>
      <c r="L187" s="133"/>
    </row>
    <row r="188" spans="2:32" x14ac:dyDescent="0.25">
      <c r="B188" s="133"/>
      <c r="E188" s="133"/>
      <c r="F188" s="133"/>
      <c r="L188" s="133"/>
    </row>
    <row r="189" spans="2:32" x14ac:dyDescent="0.25">
      <c r="B189" s="133"/>
      <c r="E189" s="133"/>
      <c r="F189" s="133"/>
      <c r="L189" s="133"/>
    </row>
    <row r="190" spans="2:32" x14ac:dyDescent="0.25">
      <c r="B190" s="133"/>
      <c r="E190" s="133"/>
      <c r="F190" s="133"/>
      <c r="L190" s="133"/>
    </row>
    <row r="191" spans="2:32" x14ac:dyDescent="0.25">
      <c r="B191" s="133"/>
      <c r="E191" s="133"/>
      <c r="F191" s="133"/>
      <c r="L191" s="133"/>
    </row>
    <row r="192" spans="2:32" x14ac:dyDescent="0.25">
      <c r="B192" s="133"/>
      <c r="E192" s="133"/>
      <c r="F192" s="133"/>
      <c r="L192" s="133"/>
    </row>
    <row r="193" spans="2:12" x14ac:dyDescent="0.25">
      <c r="B193" s="133"/>
      <c r="E193" s="133"/>
      <c r="F193" s="133"/>
      <c r="L193" s="133"/>
    </row>
    <row r="194" spans="2:12" x14ac:dyDescent="0.25">
      <c r="B194" s="133"/>
      <c r="E194" s="133"/>
      <c r="F194" s="133"/>
      <c r="L194" s="133"/>
    </row>
    <row r="195" spans="2:12" x14ac:dyDescent="0.25">
      <c r="B195" s="133"/>
      <c r="E195" s="133"/>
      <c r="F195" s="133"/>
      <c r="L195" s="133"/>
    </row>
    <row r="196" spans="2:12" x14ac:dyDescent="0.25">
      <c r="B196" s="133"/>
      <c r="E196" s="133"/>
      <c r="F196" s="133"/>
      <c r="L196" s="133"/>
    </row>
    <row r="197" spans="2:12" x14ac:dyDescent="0.25">
      <c r="B197" s="133"/>
      <c r="E197" s="133"/>
      <c r="F197" s="133"/>
      <c r="L197" s="133"/>
    </row>
    <row r="198" spans="2:12" x14ac:dyDescent="0.25">
      <c r="B198" s="133"/>
      <c r="E198" s="133"/>
      <c r="F198" s="133"/>
      <c r="L198" s="133"/>
    </row>
    <row r="199" spans="2:12" x14ac:dyDescent="0.25">
      <c r="B199" s="133"/>
      <c r="E199" s="133"/>
      <c r="F199" s="133"/>
      <c r="L199" s="133"/>
    </row>
    <row r="200" spans="2:12" x14ac:dyDescent="0.25">
      <c r="B200" s="133"/>
      <c r="E200" s="133"/>
      <c r="F200" s="133"/>
      <c r="L200" s="133"/>
    </row>
    <row r="201" spans="2:12" x14ac:dyDescent="0.25">
      <c r="B201" s="133"/>
      <c r="E201" s="133"/>
      <c r="F201" s="133"/>
      <c r="L201" s="133"/>
    </row>
    <row r="202" spans="2:12" x14ac:dyDescent="0.25">
      <c r="B202" s="133"/>
      <c r="E202" s="133"/>
      <c r="F202" s="133"/>
      <c r="L202" s="133"/>
    </row>
    <row r="203" spans="2:12" x14ac:dyDescent="0.25">
      <c r="B203" s="133"/>
      <c r="E203" s="133"/>
      <c r="F203" s="133"/>
      <c r="L203" s="133"/>
    </row>
    <row r="204" spans="2:12" x14ac:dyDescent="0.25">
      <c r="B204" s="133"/>
      <c r="E204" s="133"/>
      <c r="F204" s="133"/>
      <c r="L204" s="133"/>
    </row>
    <row r="205" spans="2:12" x14ac:dyDescent="0.25">
      <c r="B205" s="133"/>
      <c r="E205" s="133"/>
      <c r="F205" s="133"/>
      <c r="L205" s="133"/>
    </row>
    <row r="206" spans="2:12" x14ac:dyDescent="0.25">
      <c r="B206" s="133"/>
      <c r="E206" s="133"/>
      <c r="F206" s="133"/>
      <c r="L206" s="133"/>
    </row>
    <row r="207" spans="2:12" x14ac:dyDescent="0.25">
      <c r="B207" s="133"/>
      <c r="E207" s="133"/>
      <c r="F207" s="133"/>
      <c r="L207" s="133"/>
    </row>
    <row r="208" spans="2:12" x14ac:dyDescent="0.25">
      <c r="B208" s="133"/>
      <c r="E208" s="133"/>
      <c r="F208" s="133"/>
      <c r="L208" s="133"/>
    </row>
    <row r="209" spans="2:12" x14ac:dyDescent="0.25">
      <c r="B209" s="133"/>
      <c r="E209" s="133"/>
      <c r="F209" s="133"/>
      <c r="L209" s="133"/>
    </row>
    <row r="210" spans="2:12" x14ac:dyDescent="0.25">
      <c r="B210" s="133"/>
      <c r="E210" s="133"/>
      <c r="F210" s="133"/>
      <c r="L210" s="133"/>
    </row>
    <row r="211" spans="2:12" x14ac:dyDescent="0.25">
      <c r="B211" s="133"/>
      <c r="E211" s="133"/>
      <c r="F211" s="133"/>
      <c r="L211" s="133"/>
    </row>
    <row r="212" spans="2:12" x14ac:dyDescent="0.25">
      <c r="B212" s="133"/>
      <c r="E212" s="133"/>
      <c r="F212" s="133"/>
      <c r="L212" s="133"/>
    </row>
    <row r="213" spans="2:12" x14ac:dyDescent="0.25">
      <c r="B213" s="133"/>
      <c r="F213" s="133"/>
      <c r="L213" s="133"/>
    </row>
    <row r="214" spans="2:12" x14ac:dyDescent="0.25">
      <c r="B214" s="133"/>
      <c r="F214" s="133"/>
      <c r="L214" s="133"/>
    </row>
    <row r="215" spans="2:12" x14ac:dyDescent="0.25">
      <c r="B215" s="133"/>
      <c r="L215" s="133"/>
    </row>
    <row r="216" spans="2:12" x14ac:dyDescent="0.25">
      <c r="B216" s="133"/>
      <c r="L216" s="133"/>
    </row>
    <row r="217" spans="2:12" x14ac:dyDescent="0.25">
      <c r="B217" s="133"/>
      <c r="L217" s="133"/>
    </row>
    <row r="218" spans="2:12" x14ac:dyDescent="0.25">
      <c r="B218" s="133"/>
      <c r="L218" s="133"/>
    </row>
    <row r="219" spans="2:12" x14ac:dyDescent="0.25">
      <c r="B219" s="133"/>
      <c r="L219" s="133"/>
    </row>
    <row r="220" spans="2:12" x14ac:dyDescent="0.25">
      <c r="L220" s="133"/>
    </row>
    <row r="221" spans="2:12" x14ac:dyDescent="0.25">
      <c r="L221" s="133"/>
    </row>
    <row r="222" spans="2:12" x14ac:dyDescent="0.25">
      <c r="L222" s="133"/>
    </row>
    <row r="223" spans="2:12" x14ac:dyDescent="0.25">
      <c r="L223" s="133"/>
    </row>
    <row r="224" spans="2:12" x14ac:dyDescent="0.25">
      <c r="L224" s="133"/>
    </row>
    <row r="225" spans="12:12" x14ac:dyDescent="0.25">
      <c r="L225" s="133"/>
    </row>
    <row r="226" spans="12:12" x14ac:dyDescent="0.25">
      <c r="L226" s="133"/>
    </row>
    <row r="227" spans="12:12" x14ac:dyDescent="0.25">
      <c r="L227" s="133"/>
    </row>
    <row r="228" spans="12:12" x14ac:dyDescent="0.25">
      <c r="L228" s="133"/>
    </row>
    <row r="229" spans="12:12" x14ac:dyDescent="0.25">
      <c r="L229" s="133"/>
    </row>
    <row r="230" spans="12:12" x14ac:dyDescent="0.25">
      <c r="L230" s="133"/>
    </row>
    <row r="231" spans="12:12" x14ac:dyDescent="0.25">
      <c r="L231" s="133"/>
    </row>
    <row r="232" spans="12:12" x14ac:dyDescent="0.25">
      <c r="L232" s="133"/>
    </row>
    <row r="233" spans="12:12" x14ac:dyDescent="0.25">
      <c r="L233" s="133"/>
    </row>
    <row r="234" spans="12:12" x14ac:dyDescent="0.25">
      <c r="L234" s="133"/>
    </row>
    <row r="235" spans="12:12" x14ac:dyDescent="0.25">
      <c r="L235" s="133"/>
    </row>
    <row r="236" spans="12:12" x14ac:dyDescent="0.25">
      <c r="L236" s="133"/>
    </row>
    <row r="237" spans="12:12" x14ac:dyDescent="0.25">
      <c r="L237" s="133"/>
    </row>
    <row r="238" spans="12:12" x14ac:dyDescent="0.25">
      <c r="L238" s="133"/>
    </row>
    <row r="239" spans="12:12" x14ac:dyDescent="0.25">
      <c r="L239" s="133"/>
    </row>
    <row r="240" spans="12:12" x14ac:dyDescent="0.25">
      <c r="L240" s="133"/>
    </row>
    <row r="241" spans="12:12" x14ac:dyDescent="0.25">
      <c r="L241" s="133"/>
    </row>
    <row r="242" spans="12:12" x14ac:dyDescent="0.25">
      <c r="L242" s="133"/>
    </row>
    <row r="243" spans="12:12" x14ac:dyDescent="0.25">
      <c r="L243" s="133"/>
    </row>
  </sheetData>
  <mergeCells count="619">
    <mergeCell ref="L166:L168"/>
    <mergeCell ref="G88:G89"/>
    <mergeCell ref="H88:H89"/>
    <mergeCell ref="I88:I89"/>
    <mergeCell ref="J88:J89"/>
    <mergeCell ref="K88:K89"/>
    <mergeCell ref="L88:L89"/>
    <mergeCell ref="G157:G158"/>
    <mergeCell ref="H157:H158"/>
    <mergeCell ref="I157:I158"/>
    <mergeCell ref="J157:J158"/>
    <mergeCell ref="K157:K158"/>
    <mergeCell ref="L157:L158"/>
    <mergeCell ref="G137:L137"/>
    <mergeCell ref="G131:L131"/>
    <mergeCell ref="G132:L132"/>
    <mergeCell ref="D23:D31"/>
    <mergeCell ref="F60:F63"/>
    <mergeCell ref="G69:L69"/>
    <mergeCell ref="D79:D87"/>
    <mergeCell ref="E79:E82"/>
    <mergeCell ref="F79:F82"/>
    <mergeCell ref="D111:D113"/>
    <mergeCell ref="G112:L112"/>
    <mergeCell ref="G113:L113"/>
    <mergeCell ref="D70:D78"/>
    <mergeCell ref="E70:E72"/>
    <mergeCell ref="F70:F72"/>
    <mergeCell ref="D114:D118"/>
    <mergeCell ref="E114:E115"/>
    <mergeCell ref="F114:F115"/>
    <mergeCell ref="G118:L118"/>
    <mergeCell ref="D105:D108"/>
    <mergeCell ref="G106:L106"/>
    <mergeCell ref="G107:L107"/>
    <mergeCell ref="G166:G168"/>
    <mergeCell ref="H166:H168"/>
    <mergeCell ref="I166:I168"/>
    <mergeCell ref="J166:J168"/>
    <mergeCell ref="K166:K168"/>
    <mergeCell ref="G108:L108"/>
    <mergeCell ref="D109:D110"/>
    <mergeCell ref="G110:L110"/>
    <mergeCell ref="D129:D137"/>
    <mergeCell ref="F129:F130"/>
    <mergeCell ref="G133:L133"/>
    <mergeCell ref="G134:L134"/>
    <mergeCell ref="G135:L135"/>
    <mergeCell ref="G136:L136"/>
    <mergeCell ref="D138:D139"/>
    <mergeCell ref="G139:L139"/>
    <mergeCell ref="D157:D165"/>
    <mergeCell ref="W166:W168"/>
    <mergeCell ref="X166:X168"/>
    <mergeCell ref="N88:N91"/>
    <mergeCell ref="P88:P91"/>
    <mergeCell ref="N98:N99"/>
    <mergeCell ref="P98:P99"/>
    <mergeCell ref="P119:P120"/>
    <mergeCell ref="N129:N130"/>
    <mergeCell ref="P129:P130"/>
    <mergeCell ref="N157:N159"/>
    <mergeCell ref="P157:P159"/>
    <mergeCell ref="O88:O91"/>
    <mergeCell ref="O119:O120"/>
    <mergeCell ref="O141:O142"/>
    <mergeCell ref="N141:N142"/>
    <mergeCell ref="P141:P142"/>
    <mergeCell ref="N119:N120"/>
    <mergeCell ref="N96:N97"/>
    <mergeCell ref="P96:P97"/>
    <mergeCell ref="C140:AF140"/>
    <mergeCell ref="C141:C175"/>
    <mergeCell ref="D141:E142"/>
    <mergeCell ref="F141:F142"/>
    <mergeCell ref="M141:M142"/>
    <mergeCell ref="V88:V91"/>
    <mergeCell ref="W88:W91"/>
    <mergeCell ref="X88:X91"/>
    <mergeCell ref="V98:V99"/>
    <mergeCell ref="W98:W99"/>
    <mergeCell ref="X98:X99"/>
    <mergeCell ref="V114:V115"/>
    <mergeCell ref="W114:W115"/>
    <mergeCell ref="X114:X115"/>
    <mergeCell ref="V96:V97"/>
    <mergeCell ref="W96:W97"/>
    <mergeCell ref="X96:X97"/>
    <mergeCell ref="V35:V36"/>
    <mergeCell ref="W35:W36"/>
    <mergeCell ref="X35:X36"/>
    <mergeCell ref="V47:V48"/>
    <mergeCell ref="W47:W48"/>
    <mergeCell ref="X47:X48"/>
    <mergeCell ref="V53:V54"/>
    <mergeCell ref="W53:W54"/>
    <mergeCell ref="X53:X54"/>
    <mergeCell ref="R88:R91"/>
    <mergeCell ref="S88:S91"/>
    <mergeCell ref="T88:T91"/>
    <mergeCell ref="R98:R99"/>
    <mergeCell ref="S98:S99"/>
    <mergeCell ref="T98:T99"/>
    <mergeCell ref="S114:S115"/>
    <mergeCell ref="T114:T115"/>
    <mergeCell ref="R119:R120"/>
    <mergeCell ref="T119:T120"/>
    <mergeCell ref="R96:R97"/>
    <mergeCell ref="S35:S36"/>
    <mergeCell ref="T35:T36"/>
    <mergeCell ref="R47:R48"/>
    <mergeCell ref="S47:S48"/>
    <mergeCell ref="T47:T48"/>
    <mergeCell ref="R53:R54"/>
    <mergeCell ref="S53:S54"/>
    <mergeCell ref="T53:T54"/>
    <mergeCell ref="R60:R63"/>
    <mergeCell ref="S60:S63"/>
    <mergeCell ref="T60:T63"/>
    <mergeCell ref="B2:AF2"/>
    <mergeCell ref="B4:E4"/>
    <mergeCell ref="G4:L4"/>
    <mergeCell ref="M4:Y4"/>
    <mergeCell ref="Z4:AE4"/>
    <mergeCell ref="B5:B6"/>
    <mergeCell ref="C5:C6"/>
    <mergeCell ref="D5:D6"/>
    <mergeCell ref="E5:E6"/>
    <mergeCell ref="F5:F6"/>
    <mergeCell ref="AC5:AC6"/>
    <mergeCell ref="AD5:AD6"/>
    <mergeCell ref="AE5:AE6"/>
    <mergeCell ref="AF5:AF6"/>
    <mergeCell ref="Y5:Y6"/>
    <mergeCell ref="Z5:Z6"/>
    <mergeCell ref="AA5:AA6"/>
    <mergeCell ref="M5:P5"/>
    <mergeCell ref="Q5:T5"/>
    <mergeCell ref="U5:X5"/>
    <mergeCell ref="AB5:AB6"/>
    <mergeCell ref="B7:B11"/>
    <mergeCell ref="C7:E8"/>
    <mergeCell ref="F7:F8"/>
    <mergeCell ref="M7:M8"/>
    <mergeCell ref="Q7:Q8"/>
    <mergeCell ref="U7:U8"/>
    <mergeCell ref="G5:G6"/>
    <mergeCell ref="H5:H6"/>
    <mergeCell ref="I5:I6"/>
    <mergeCell ref="J5:J6"/>
    <mergeCell ref="K5:K6"/>
    <mergeCell ref="L5:L6"/>
    <mergeCell ref="C10:C13"/>
    <mergeCell ref="D11:D22"/>
    <mergeCell ref="E11:E14"/>
    <mergeCell ref="F11:F14"/>
    <mergeCell ref="M11:M14"/>
    <mergeCell ref="Q11:Q14"/>
    <mergeCell ref="G19:L19"/>
    <mergeCell ref="G20:L20"/>
    <mergeCell ref="G21:L21"/>
    <mergeCell ref="R9:R10"/>
    <mergeCell ref="S9:S10"/>
    <mergeCell ref="T9:T10"/>
    <mergeCell ref="AF7:AF8"/>
    <mergeCell ref="D9:D10"/>
    <mergeCell ref="E9:E10"/>
    <mergeCell ref="F9:F10"/>
    <mergeCell ref="M9:M10"/>
    <mergeCell ref="Q9:Q10"/>
    <mergeCell ref="U9:U10"/>
    <mergeCell ref="Y9:Y10"/>
    <mergeCell ref="Z9:Z10"/>
    <mergeCell ref="AA9:AA10"/>
    <mergeCell ref="Y7:Y8"/>
    <mergeCell ref="Z7:Z8"/>
    <mergeCell ref="AA7:AA8"/>
    <mergeCell ref="AC7:AC8"/>
    <mergeCell ref="AD7:AD8"/>
    <mergeCell ref="AE7:AE8"/>
    <mergeCell ref="AC9:AC10"/>
    <mergeCell ref="AD9:AD10"/>
    <mergeCell ref="AE9:AE10"/>
    <mergeCell ref="AF9:AF10"/>
    <mergeCell ref="O7:O8"/>
    <mergeCell ref="O9:O10"/>
    <mergeCell ref="N9:N10"/>
    <mergeCell ref="P9:P10"/>
    <mergeCell ref="G22:L22"/>
    <mergeCell ref="G25:L25"/>
    <mergeCell ref="AE11:AE14"/>
    <mergeCell ref="AF11:AF14"/>
    <mergeCell ref="G15:L15"/>
    <mergeCell ref="G16:L16"/>
    <mergeCell ref="G17:L17"/>
    <mergeCell ref="G18:L18"/>
    <mergeCell ref="U11:U14"/>
    <mergeCell ref="Y11:Y14"/>
    <mergeCell ref="Z11:Z14"/>
    <mergeCell ref="AA11:AA14"/>
    <mergeCell ref="AC11:AC14"/>
    <mergeCell ref="AD11:AD14"/>
    <mergeCell ref="O11:O14"/>
    <mergeCell ref="N11:N14"/>
    <mergeCell ref="P11:P14"/>
    <mergeCell ref="V11:V14"/>
    <mergeCell ref="W11:W14"/>
    <mergeCell ref="X11:X14"/>
    <mergeCell ref="R11:R14"/>
    <mergeCell ref="S11:S14"/>
    <mergeCell ref="T11:T14"/>
    <mergeCell ref="G24:L24"/>
    <mergeCell ref="C26:C94"/>
    <mergeCell ref="G26:L26"/>
    <mergeCell ref="G27:L27"/>
    <mergeCell ref="G28:L28"/>
    <mergeCell ref="G29:L29"/>
    <mergeCell ref="G30:L30"/>
    <mergeCell ref="G31:L31"/>
    <mergeCell ref="D32:D34"/>
    <mergeCell ref="G33:L33"/>
    <mergeCell ref="G34:L34"/>
    <mergeCell ref="D44:D46"/>
    <mergeCell ref="G45:L45"/>
    <mergeCell ref="G46:L46"/>
    <mergeCell ref="D47:D52"/>
    <mergeCell ref="E47:E48"/>
    <mergeCell ref="F47:F48"/>
    <mergeCell ref="G51:L51"/>
    <mergeCell ref="G52:L52"/>
    <mergeCell ref="D60:D69"/>
    <mergeCell ref="D53:D59"/>
    <mergeCell ref="E53:E54"/>
    <mergeCell ref="F53:F54"/>
    <mergeCell ref="G78:L78"/>
    <mergeCell ref="E60:E63"/>
    <mergeCell ref="AF35:AF36"/>
    <mergeCell ref="G37:L37"/>
    <mergeCell ref="G38:L38"/>
    <mergeCell ref="G39:L39"/>
    <mergeCell ref="G40:L40"/>
    <mergeCell ref="D41:D43"/>
    <mergeCell ref="G42:L42"/>
    <mergeCell ref="G43:L43"/>
    <mergeCell ref="Y35:Y36"/>
    <mergeCell ref="Z35:Z36"/>
    <mergeCell ref="AA35:AA36"/>
    <mergeCell ref="AC35:AC36"/>
    <mergeCell ref="AD35:AD36"/>
    <mergeCell ref="AE35:AE36"/>
    <mergeCell ref="D35:D40"/>
    <mergeCell ref="E35:E36"/>
    <mergeCell ref="F35:F36"/>
    <mergeCell ref="M35:M36"/>
    <mergeCell ref="Q35:Q36"/>
    <mergeCell ref="U35:U36"/>
    <mergeCell ref="O35:O36"/>
    <mergeCell ref="N35:N36"/>
    <mergeCell ref="P35:P36"/>
    <mergeCell ref="R35:R36"/>
    <mergeCell ref="AC47:AC48"/>
    <mergeCell ref="AD47:AD48"/>
    <mergeCell ref="AE47:AE48"/>
    <mergeCell ref="AF47:AF48"/>
    <mergeCell ref="G49:L49"/>
    <mergeCell ref="G50:L50"/>
    <mergeCell ref="M47:M48"/>
    <mergeCell ref="Q47:Q48"/>
    <mergeCell ref="U47:U48"/>
    <mergeCell ref="Y47:Y48"/>
    <mergeCell ref="Z47:Z48"/>
    <mergeCell ref="AA47:AA48"/>
    <mergeCell ref="O47:O48"/>
    <mergeCell ref="N47:N48"/>
    <mergeCell ref="P47:P48"/>
    <mergeCell ref="G47:G48"/>
    <mergeCell ref="H47:H48"/>
    <mergeCell ref="I47:I48"/>
    <mergeCell ref="J47:J48"/>
    <mergeCell ref="K47:K48"/>
    <mergeCell ref="L47:L48"/>
    <mergeCell ref="AF53:AF54"/>
    <mergeCell ref="G55:L55"/>
    <mergeCell ref="G56:L56"/>
    <mergeCell ref="G57:L57"/>
    <mergeCell ref="G58:L58"/>
    <mergeCell ref="G59:L59"/>
    <mergeCell ref="Y53:Y54"/>
    <mergeCell ref="Z53:Z54"/>
    <mergeCell ref="AA53:AA54"/>
    <mergeCell ref="AC53:AC54"/>
    <mergeCell ref="AD53:AD54"/>
    <mergeCell ref="AE53:AE54"/>
    <mergeCell ref="U53:U54"/>
    <mergeCell ref="M53:M54"/>
    <mergeCell ref="Q53:Q54"/>
    <mergeCell ref="O53:O54"/>
    <mergeCell ref="N53:N54"/>
    <mergeCell ref="P53:P54"/>
    <mergeCell ref="AF60:AF63"/>
    <mergeCell ref="G64:L64"/>
    <mergeCell ref="G65:L65"/>
    <mergeCell ref="G66:L66"/>
    <mergeCell ref="G67:L67"/>
    <mergeCell ref="G68:L68"/>
    <mergeCell ref="Y60:Y63"/>
    <mergeCell ref="Z60:Z63"/>
    <mergeCell ref="AA60:AA63"/>
    <mergeCell ref="AC60:AC63"/>
    <mergeCell ref="AD60:AD63"/>
    <mergeCell ref="AE60:AE63"/>
    <mergeCell ref="V60:V63"/>
    <mergeCell ref="W60:W63"/>
    <mergeCell ref="X60:X63"/>
    <mergeCell ref="G60:G62"/>
    <mergeCell ref="H60:H62"/>
    <mergeCell ref="I60:I62"/>
    <mergeCell ref="J60:J62"/>
    <mergeCell ref="K60:K62"/>
    <mergeCell ref="L60:L62"/>
    <mergeCell ref="M60:M63"/>
    <mergeCell ref="Q60:Q63"/>
    <mergeCell ref="U60:U63"/>
    <mergeCell ref="O60:O63"/>
    <mergeCell ref="N60:N63"/>
    <mergeCell ref="P60:P63"/>
    <mergeCell ref="R70:R72"/>
    <mergeCell ref="S70:S72"/>
    <mergeCell ref="T70:T72"/>
    <mergeCell ref="N70:N72"/>
    <mergeCell ref="P70:P72"/>
    <mergeCell ref="L70:L72"/>
    <mergeCell ref="AF70:AF72"/>
    <mergeCell ref="G73:L73"/>
    <mergeCell ref="G74:L74"/>
    <mergeCell ref="G75:L75"/>
    <mergeCell ref="G76:L76"/>
    <mergeCell ref="G77:L77"/>
    <mergeCell ref="Y70:Y72"/>
    <mergeCell ref="Z70:Z72"/>
    <mergeCell ref="AA70:AA72"/>
    <mergeCell ref="AC70:AC72"/>
    <mergeCell ref="AD70:AD72"/>
    <mergeCell ref="AE70:AE72"/>
    <mergeCell ref="M70:M72"/>
    <mergeCell ref="Q70:Q72"/>
    <mergeCell ref="U70:U72"/>
    <mergeCell ref="O70:O72"/>
    <mergeCell ref="V70:V72"/>
    <mergeCell ref="W70:W72"/>
    <mergeCell ref="X70:X72"/>
    <mergeCell ref="G70:G72"/>
    <mergeCell ref="H70:H72"/>
    <mergeCell ref="I70:I72"/>
    <mergeCell ref="J70:J72"/>
    <mergeCell ref="K70:K72"/>
    <mergeCell ref="AF79:AF82"/>
    <mergeCell ref="G83:L83"/>
    <mergeCell ref="G84:L84"/>
    <mergeCell ref="G85:L85"/>
    <mergeCell ref="G86:L86"/>
    <mergeCell ref="G87:L87"/>
    <mergeCell ref="Y79:Y82"/>
    <mergeCell ref="Z79:Z82"/>
    <mergeCell ref="AA79:AA82"/>
    <mergeCell ref="AC79:AC82"/>
    <mergeCell ref="AD79:AD82"/>
    <mergeCell ref="AE79:AE82"/>
    <mergeCell ref="W79:W82"/>
    <mergeCell ref="S79:S82"/>
    <mergeCell ref="O79:O82"/>
    <mergeCell ref="V79:V82"/>
    <mergeCell ref="X79:X82"/>
    <mergeCell ref="N79:N82"/>
    <mergeCell ref="P79:P82"/>
    <mergeCell ref="M79:M82"/>
    <mergeCell ref="Q79:Q82"/>
    <mergeCell ref="U79:U82"/>
    <mergeCell ref="R79:R82"/>
    <mergeCell ref="T79:T82"/>
    <mergeCell ref="AF88:AF91"/>
    <mergeCell ref="G92:L92"/>
    <mergeCell ref="G93:L93"/>
    <mergeCell ref="G94:L94"/>
    <mergeCell ref="C95:AF95"/>
    <mergeCell ref="C96:C139"/>
    <mergeCell ref="D96:E97"/>
    <mergeCell ref="F96:F97"/>
    <mergeCell ref="M96:M97"/>
    <mergeCell ref="Q96:Q97"/>
    <mergeCell ref="Y88:Y91"/>
    <mergeCell ref="Z88:Z91"/>
    <mergeCell ref="AA88:AA91"/>
    <mergeCell ref="AC88:AC91"/>
    <mergeCell ref="AD88:AD91"/>
    <mergeCell ref="AE88:AE91"/>
    <mergeCell ref="D88:D94"/>
    <mergeCell ref="E88:E91"/>
    <mergeCell ref="F88:F91"/>
    <mergeCell ref="M88:M91"/>
    <mergeCell ref="Q88:Q91"/>
    <mergeCell ref="U88:U91"/>
    <mergeCell ref="U96:U97"/>
    <mergeCell ref="Y96:Y97"/>
    <mergeCell ref="AA96:AA97"/>
    <mergeCell ref="AF96:AF97"/>
    <mergeCell ref="D98:D104"/>
    <mergeCell ref="E98:E99"/>
    <mergeCell ref="F98:F99"/>
    <mergeCell ref="M98:M99"/>
    <mergeCell ref="Q98:Q99"/>
    <mergeCell ref="U98:U99"/>
    <mergeCell ref="AF98:AF99"/>
    <mergeCell ref="G100:L100"/>
    <mergeCell ref="G101:L101"/>
    <mergeCell ref="G102:L102"/>
    <mergeCell ref="G103:L103"/>
    <mergeCell ref="G104:L104"/>
    <mergeCell ref="Y98:Y99"/>
    <mergeCell ref="Z98:Z99"/>
    <mergeCell ref="AA98:AA99"/>
    <mergeCell ref="AC98:AC99"/>
    <mergeCell ref="AD98:AD99"/>
    <mergeCell ref="AE98:AE99"/>
    <mergeCell ref="S96:S97"/>
    <mergeCell ref="T96:T97"/>
    <mergeCell ref="O96:O97"/>
    <mergeCell ref="O98:O99"/>
    <mergeCell ref="V119:V120"/>
    <mergeCell ref="X119:X120"/>
    <mergeCell ref="AF114:AF115"/>
    <mergeCell ref="G116:L116"/>
    <mergeCell ref="G117:L117"/>
    <mergeCell ref="M114:M115"/>
    <mergeCell ref="Q114:Q115"/>
    <mergeCell ref="U114:U115"/>
    <mergeCell ref="Y114:Y115"/>
    <mergeCell ref="Z114:Z115"/>
    <mergeCell ref="AA114:AA115"/>
    <mergeCell ref="O114:O115"/>
    <mergeCell ref="N114:N115"/>
    <mergeCell ref="P114:P115"/>
    <mergeCell ref="R114:R115"/>
    <mergeCell ref="Z119:Z120"/>
    <mergeCell ref="AA119:AA120"/>
    <mergeCell ref="AF129:AF130"/>
    <mergeCell ref="AE129:AE130"/>
    <mergeCell ref="AC119:AC120"/>
    <mergeCell ref="AD119:AD120"/>
    <mergeCell ref="AE119:AE120"/>
    <mergeCell ref="AF119:AF120"/>
    <mergeCell ref="D119:D128"/>
    <mergeCell ref="F119:F120"/>
    <mergeCell ref="M119:M120"/>
    <mergeCell ref="Q119:Q120"/>
    <mergeCell ref="U119:U120"/>
    <mergeCell ref="Y119:Y120"/>
    <mergeCell ref="G121:L121"/>
    <mergeCell ref="G122:L122"/>
    <mergeCell ref="G123:L123"/>
    <mergeCell ref="G124:L124"/>
    <mergeCell ref="G125:L125"/>
    <mergeCell ref="G126:L126"/>
    <mergeCell ref="G127:L127"/>
    <mergeCell ref="G128:L128"/>
    <mergeCell ref="S119:S120"/>
    <mergeCell ref="W119:W120"/>
    <mergeCell ref="M129:M130"/>
    <mergeCell ref="Q129:Q130"/>
    <mergeCell ref="U129:U130"/>
    <mergeCell ref="Y129:Y130"/>
    <mergeCell ref="Z129:Z130"/>
    <mergeCell ref="AA129:AA130"/>
    <mergeCell ref="O129:O130"/>
    <mergeCell ref="AC129:AC130"/>
    <mergeCell ref="AD129:AD130"/>
    <mergeCell ref="R129:R130"/>
    <mergeCell ref="S129:S130"/>
    <mergeCell ref="T129:T130"/>
    <mergeCell ref="V129:V130"/>
    <mergeCell ref="W129:W130"/>
    <mergeCell ref="X129:X130"/>
    <mergeCell ref="AF141:AF142"/>
    <mergeCell ref="D143:D146"/>
    <mergeCell ref="G144:L144"/>
    <mergeCell ref="G145:L145"/>
    <mergeCell ref="G146:L146"/>
    <mergeCell ref="D147:D148"/>
    <mergeCell ref="G148:L148"/>
    <mergeCell ref="Y141:Y142"/>
    <mergeCell ref="Z141:Z142"/>
    <mergeCell ref="AA141:AA142"/>
    <mergeCell ref="AC141:AC142"/>
    <mergeCell ref="AD141:AD142"/>
    <mergeCell ref="AE141:AE142"/>
    <mergeCell ref="S141:S142"/>
    <mergeCell ref="R141:R142"/>
    <mergeCell ref="T141:T142"/>
    <mergeCell ref="V141:V142"/>
    <mergeCell ref="W141:W142"/>
    <mergeCell ref="X141:X142"/>
    <mergeCell ref="Q141:Q142"/>
    <mergeCell ref="U141:U142"/>
    <mergeCell ref="E157:E159"/>
    <mergeCell ref="F157:F159"/>
    <mergeCell ref="M157:M159"/>
    <mergeCell ref="Q157:Q159"/>
    <mergeCell ref="U157:U159"/>
    <mergeCell ref="G165:L165"/>
    <mergeCell ref="D149:D150"/>
    <mergeCell ref="G150:L150"/>
    <mergeCell ref="D151:D153"/>
    <mergeCell ref="G152:L152"/>
    <mergeCell ref="G153:L153"/>
    <mergeCell ref="D154:D156"/>
    <mergeCell ref="G155:L155"/>
    <mergeCell ref="G156:L156"/>
    <mergeCell ref="R157:R159"/>
    <mergeCell ref="S157:S159"/>
    <mergeCell ref="T157:T159"/>
    <mergeCell ref="AF157:AF159"/>
    <mergeCell ref="G160:L160"/>
    <mergeCell ref="G161:L161"/>
    <mergeCell ref="G162:L162"/>
    <mergeCell ref="G163:L163"/>
    <mergeCell ref="G164:L164"/>
    <mergeCell ref="Y157:Y159"/>
    <mergeCell ref="Z157:Z159"/>
    <mergeCell ref="AA157:AA159"/>
    <mergeCell ref="AC157:AC159"/>
    <mergeCell ref="AD157:AD159"/>
    <mergeCell ref="AE157:AE159"/>
    <mergeCell ref="O157:O159"/>
    <mergeCell ref="V157:V159"/>
    <mergeCell ref="W157:W159"/>
    <mergeCell ref="X157:X159"/>
    <mergeCell ref="D172:D175"/>
    <mergeCell ref="E172:E173"/>
    <mergeCell ref="F172:F173"/>
    <mergeCell ref="M172:M173"/>
    <mergeCell ref="Q172:Q173"/>
    <mergeCell ref="U172:U173"/>
    <mergeCell ref="Y166:Y168"/>
    <mergeCell ref="Z166:Z168"/>
    <mergeCell ref="AA166:AA168"/>
    <mergeCell ref="D166:D171"/>
    <mergeCell ref="E166:E168"/>
    <mergeCell ref="F166:F168"/>
    <mergeCell ref="M166:M168"/>
    <mergeCell ref="Q166:Q168"/>
    <mergeCell ref="U166:U168"/>
    <mergeCell ref="G174:L174"/>
    <mergeCell ref="G175:L175"/>
    <mergeCell ref="Y172:Y173"/>
    <mergeCell ref="Z172:Z173"/>
    <mergeCell ref="AA172:AA173"/>
    <mergeCell ref="R172:R173"/>
    <mergeCell ref="S172:S173"/>
    <mergeCell ref="T172:T173"/>
    <mergeCell ref="V172:V173"/>
    <mergeCell ref="AC172:AC173"/>
    <mergeCell ref="AD172:AD173"/>
    <mergeCell ref="AE172:AE173"/>
    <mergeCell ref="AF166:AF168"/>
    <mergeCell ref="G169:L169"/>
    <mergeCell ref="G170:L170"/>
    <mergeCell ref="G171:L171"/>
    <mergeCell ref="AC166:AC168"/>
    <mergeCell ref="AD166:AD168"/>
    <mergeCell ref="AE166:AE168"/>
    <mergeCell ref="AF172:AF173"/>
    <mergeCell ref="O172:O173"/>
    <mergeCell ref="AB172:AB173"/>
    <mergeCell ref="W172:W173"/>
    <mergeCell ref="X172:X173"/>
    <mergeCell ref="N166:N168"/>
    <mergeCell ref="P166:P168"/>
    <mergeCell ref="P172:P173"/>
    <mergeCell ref="N172:N173"/>
    <mergeCell ref="O166:O168"/>
    <mergeCell ref="R166:R168"/>
    <mergeCell ref="S166:S168"/>
    <mergeCell ref="T166:T168"/>
    <mergeCell ref="V166:V168"/>
    <mergeCell ref="N7:N8"/>
    <mergeCell ref="P7:P8"/>
    <mergeCell ref="R7:R8"/>
    <mergeCell ref="V7:V8"/>
    <mergeCell ref="S7:S8"/>
    <mergeCell ref="T7:T8"/>
    <mergeCell ref="W7:W8"/>
    <mergeCell ref="X7:X8"/>
    <mergeCell ref="V9:V10"/>
    <mergeCell ref="W9:W10"/>
    <mergeCell ref="X9:X10"/>
    <mergeCell ref="AB7:AB8"/>
    <mergeCell ref="AB9:AB10"/>
    <mergeCell ref="AC96:AC97"/>
    <mergeCell ref="AB96:AB97"/>
    <mergeCell ref="AE96:AE97"/>
    <mergeCell ref="AD96:AD97"/>
    <mergeCell ref="AB141:AB142"/>
    <mergeCell ref="AB157:AB159"/>
    <mergeCell ref="AB166:AB168"/>
    <mergeCell ref="AB98:AB99"/>
    <mergeCell ref="AB114:AB115"/>
    <mergeCell ref="AB119:AB120"/>
    <mergeCell ref="AB129:AB130"/>
    <mergeCell ref="AB11:AB14"/>
    <mergeCell ref="AB35:AB36"/>
    <mergeCell ref="AB47:AB48"/>
    <mergeCell ref="AB53:AB54"/>
    <mergeCell ref="AB60:AB63"/>
    <mergeCell ref="AB70:AB72"/>
    <mergeCell ref="AB79:AB82"/>
    <mergeCell ref="AB88:AB91"/>
    <mergeCell ref="AC114:AC115"/>
    <mergeCell ref="AD114:AD115"/>
    <mergeCell ref="AE114:AE115"/>
  </mergeCells>
  <pageMargins left="0.7" right="0.7" top="0.75" bottom="0.75" header="0.3" footer="0.3"/>
  <pageSetup paperSize="9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J15"/>
  <sheetViews>
    <sheetView workbookViewId="0">
      <selection activeCell="L7" sqref="L7"/>
    </sheetView>
  </sheetViews>
  <sheetFormatPr defaultRowHeight="15" x14ac:dyDescent="0.25"/>
  <cols>
    <col min="2" max="2" width="18" customWidth="1"/>
    <col min="3" max="3" width="21.42578125" customWidth="1"/>
    <col min="4" max="4" width="28.28515625" customWidth="1"/>
    <col min="5" max="5" width="12.140625" customWidth="1"/>
    <col min="6" max="6" width="15.85546875" customWidth="1"/>
    <col min="7" max="7" width="15.140625" customWidth="1"/>
    <col min="8" max="8" width="14" customWidth="1"/>
    <col min="9" max="9" width="18.5703125" customWidth="1"/>
    <col min="10" max="10" width="17.85546875" customWidth="1"/>
  </cols>
  <sheetData>
    <row r="2" spans="2:10" ht="15.75" thickBot="1" x14ac:dyDescent="0.3"/>
    <row r="3" spans="2:10" ht="37.5" customHeight="1" thickBot="1" x14ac:dyDescent="0.3">
      <c r="B3" s="544" t="s">
        <v>388</v>
      </c>
      <c r="C3" s="545"/>
      <c r="D3" s="545"/>
      <c r="E3" s="545"/>
      <c r="F3" s="545"/>
      <c r="G3" s="545"/>
      <c r="H3" s="545"/>
      <c r="I3" s="545"/>
      <c r="J3" s="546"/>
    </row>
    <row r="4" spans="2:10" ht="15.75" thickBot="1" x14ac:dyDescent="0.3">
      <c r="B4" s="552" t="s">
        <v>375</v>
      </c>
      <c r="C4" s="553"/>
      <c r="D4" s="511"/>
      <c r="E4" s="512"/>
      <c r="F4" s="512"/>
      <c r="G4" s="512"/>
      <c r="H4" s="512"/>
      <c r="I4" s="512"/>
      <c r="J4" s="513"/>
    </row>
    <row r="5" spans="2:10" ht="15.75" thickBot="1" x14ac:dyDescent="0.3">
      <c r="B5" s="552" t="s">
        <v>376</v>
      </c>
      <c r="C5" s="553"/>
      <c r="D5" s="511"/>
      <c r="E5" s="512"/>
      <c r="F5" s="512"/>
      <c r="G5" s="512"/>
      <c r="H5" s="512"/>
      <c r="I5" s="512"/>
      <c r="J5" s="513"/>
    </row>
    <row r="6" spans="2:10" ht="15.75" thickBot="1" x14ac:dyDescent="0.3">
      <c r="B6" s="148">
        <v>1</v>
      </c>
      <c r="C6" s="158">
        <v>2</v>
      </c>
      <c r="D6" s="149">
        <v>3</v>
      </c>
      <c r="E6" s="158">
        <v>4</v>
      </c>
      <c r="F6" s="149">
        <v>5</v>
      </c>
      <c r="G6" s="158">
        <v>6</v>
      </c>
      <c r="H6" s="149">
        <v>7</v>
      </c>
      <c r="I6" s="158">
        <v>8</v>
      </c>
      <c r="J6" s="150">
        <v>9</v>
      </c>
    </row>
    <row r="7" spans="2:10" ht="57.75" customHeight="1" thickBot="1" x14ac:dyDescent="0.3">
      <c r="B7" s="165" t="s">
        <v>11</v>
      </c>
      <c r="C7" s="166" t="s">
        <v>12</v>
      </c>
      <c r="D7" s="167" t="s">
        <v>364</v>
      </c>
      <c r="E7" s="161" t="s">
        <v>365</v>
      </c>
      <c r="F7" s="162" t="s">
        <v>366</v>
      </c>
      <c r="G7" s="163" t="s">
        <v>409</v>
      </c>
      <c r="H7" s="164" t="s">
        <v>367</v>
      </c>
      <c r="I7" s="168" t="s">
        <v>368</v>
      </c>
      <c r="J7" s="169" t="s">
        <v>369</v>
      </c>
    </row>
    <row r="8" spans="2:10" ht="15.75" thickBot="1" x14ac:dyDescent="0.3">
      <c r="B8" s="547" t="s">
        <v>370</v>
      </c>
      <c r="C8" s="542" t="s">
        <v>371</v>
      </c>
      <c r="D8" s="543"/>
      <c r="E8" s="1"/>
      <c r="F8" s="1"/>
      <c r="G8" s="1"/>
      <c r="H8" s="1"/>
      <c r="I8" s="1"/>
      <c r="J8" s="1"/>
    </row>
    <row r="9" spans="2:10" ht="60.75" customHeight="1" thickBot="1" x14ac:dyDescent="0.3">
      <c r="B9" s="548"/>
      <c r="C9" s="550" t="s">
        <v>374</v>
      </c>
      <c r="D9" s="157" t="s">
        <v>63</v>
      </c>
      <c r="E9" s="3"/>
      <c r="F9" s="3"/>
      <c r="G9" s="3"/>
      <c r="H9" s="3"/>
      <c r="I9" s="154" t="s">
        <v>382</v>
      </c>
      <c r="J9" s="153" t="s">
        <v>384</v>
      </c>
    </row>
    <row r="10" spans="2:10" s="6" customFormat="1" ht="91.5" customHeight="1" thickBot="1" x14ac:dyDescent="0.3">
      <c r="B10" s="548"/>
      <c r="C10" s="551"/>
      <c r="D10" s="171" t="s">
        <v>121</v>
      </c>
      <c r="E10" s="4"/>
      <c r="F10" s="4"/>
      <c r="G10" s="4"/>
      <c r="H10" s="4"/>
      <c r="I10" s="156" t="s">
        <v>383</v>
      </c>
      <c r="J10" s="155" t="s">
        <v>385</v>
      </c>
    </row>
    <row r="11" spans="2:10" ht="15.75" thickBot="1" x14ac:dyDescent="0.3">
      <c r="B11" s="548"/>
      <c r="C11" s="542" t="s">
        <v>372</v>
      </c>
      <c r="D11" s="543"/>
      <c r="E11" s="1"/>
      <c r="F11" s="159"/>
      <c r="G11" s="1"/>
      <c r="H11" s="159"/>
      <c r="I11" s="1"/>
      <c r="J11" s="160"/>
    </row>
    <row r="12" spans="2:10" s="6" customFormat="1" ht="78" customHeight="1" thickBot="1" x14ac:dyDescent="0.3">
      <c r="B12" s="548"/>
      <c r="C12" s="550" t="s">
        <v>380</v>
      </c>
      <c r="D12" s="554" t="s">
        <v>377</v>
      </c>
      <c r="E12" s="3"/>
      <c r="F12" s="133"/>
      <c r="G12" s="3"/>
      <c r="H12" s="133"/>
      <c r="I12" s="154" t="s">
        <v>378</v>
      </c>
      <c r="J12" s="172" t="s">
        <v>386</v>
      </c>
    </row>
    <row r="13" spans="2:10" ht="66.75" customHeight="1" thickBot="1" x14ac:dyDescent="0.3">
      <c r="B13" s="548"/>
      <c r="C13" s="551"/>
      <c r="D13" s="555"/>
      <c r="E13" s="4"/>
      <c r="F13" s="2"/>
      <c r="G13" s="4"/>
      <c r="H13" s="2"/>
      <c r="I13" s="156" t="s">
        <v>379</v>
      </c>
      <c r="J13" s="173" t="s">
        <v>387</v>
      </c>
    </row>
    <row r="14" spans="2:10" ht="15.75" thickBot="1" x14ac:dyDescent="0.3">
      <c r="B14" s="548"/>
      <c r="C14" s="542" t="s">
        <v>373</v>
      </c>
      <c r="D14" s="543"/>
      <c r="E14" s="1"/>
      <c r="F14" s="159"/>
      <c r="G14" s="1"/>
      <c r="H14" s="159"/>
      <c r="I14" s="1"/>
      <c r="J14" s="160"/>
    </row>
    <row r="15" spans="2:10" ht="105.75" thickBot="1" x14ac:dyDescent="0.3">
      <c r="B15" s="549"/>
      <c r="C15" s="170" t="s">
        <v>381</v>
      </c>
      <c r="D15" s="151"/>
      <c r="E15" s="5"/>
      <c r="F15" s="151"/>
      <c r="G15" s="5"/>
      <c r="H15" s="151"/>
      <c r="I15" s="5"/>
      <c r="J15" s="152"/>
    </row>
  </sheetData>
  <mergeCells count="12">
    <mergeCell ref="C14:D14"/>
    <mergeCell ref="B3:J3"/>
    <mergeCell ref="B8:B15"/>
    <mergeCell ref="C9:C10"/>
    <mergeCell ref="B4:C4"/>
    <mergeCell ref="B5:C5"/>
    <mergeCell ref="D4:J4"/>
    <mergeCell ref="D5:J5"/>
    <mergeCell ref="D12:D13"/>
    <mergeCell ref="C12:C13"/>
    <mergeCell ref="C11:D11"/>
    <mergeCell ref="C8:D8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AKCIONI PLAN</vt:lpstr>
      <vt:lpstr>PJI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Jelicic</dc:creator>
  <cp:lastModifiedBy>Adisa Mujezinovic</cp:lastModifiedBy>
  <cp:lastPrinted>2016-02-17T10:34:05Z</cp:lastPrinted>
  <dcterms:created xsi:type="dcterms:W3CDTF">2015-07-06T06:44:25Z</dcterms:created>
  <dcterms:modified xsi:type="dcterms:W3CDTF">2016-02-17T10:34:53Z</dcterms:modified>
</cp:coreProperties>
</file>